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Nata Gordeziani\Dropbox\PMU ON DROP-BOX\PROJECTS\TGF_TSP_Georgia\Deliverables\CIF\Phase 3\31.01.2017\ENGLISH\"/>
    </mc:Choice>
  </mc:AlternateContent>
  <bookViews>
    <workbookView xWindow="0" yWindow="0" windowWidth="16392" windowHeight="5076" tabRatio="866" activeTab="1"/>
  </bookViews>
  <sheets>
    <sheet name="Budget Explanatory Note_ENG" sheetId="35" r:id="rId1"/>
    <sheet name="TSP Summary Budget" sheetId="21" r:id="rId2"/>
    <sheet name="TSP Detailed Budget" sheetId="22" r:id="rId3"/>
    <sheet name="Unit costs" sheetId="30" state="hidden" r:id="rId4"/>
    <sheet name="TA" sheetId="32" r:id="rId5"/>
    <sheet name="Training" sheetId="33" r:id="rId6"/>
    <sheet name="UC" sheetId="34"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_TB1">[1]HIV!$A$2:$A$24</definedName>
    <definedName name="______TB1">[1]HIV!$A$2:$A$24</definedName>
    <definedName name="_____TB1">[1]HIV!$A$2:$A$24</definedName>
    <definedName name="____TB1">[2]HIV!$A$2:$A$24</definedName>
    <definedName name="___SRQ9" localSheetId="4">[3]Definitions!#REF!</definedName>
    <definedName name="___SRQ9" localSheetId="5">[3]Definitions!#REF!</definedName>
    <definedName name="___SRQ9">[3]Definitions!#REF!</definedName>
    <definedName name="___TB1">[2]HIV!$A$2:$A$24</definedName>
    <definedName name="__SRQ9" localSheetId="4">[3]Definitions!#REF!</definedName>
    <definedName name="__SRQ9" localSheetId="5">[3]Definitions!#REF!</definedName>
    <definedName name="__SRQ9">[3]Definitions!#REF!</definedName>
    <definedName name="__TB1">[2]HIV!$A$2:$A$24</definedName>
    <definedName name="_arr_population">[4]_pop!$A$1:$U$215</definedName>
    <definedName name="_CountryName">[4]Welcome!$D$7</definedName>
    <definedName name="_lst_DrugManufs">[5]_settings!$B$19:$B$25</definedName>
    <definedName name="_lst_Drugs">[6]_settings!$B$29:$B$37</definedName>
    <definedName name="_lst_DrugTypes">[6]_settings!$B$11:$B$15</definedName>
    <definedName name="_RegionName">[7]Welcome!$D$8</definedName>
    <definedName name="_SRQ9" localSheetId="4">[3]Definitions!#REF!</definedName>
    <definedName name="_SRQ9" localSheetId="5">[3]Definitions!#REF!</definedName>
    <definedName name="_SRQ9">[3]Definitions!#REF!</definedName>
    <definedName name="_TB1">[2]HIV!$A$2:$A$24</definedName>
    <definedName name="aa">#REF!</definedName>
    <definedName name="acc" localSheetId="4">#REF!</definedName>
    <definedName name="acc" localSheetId="5">#REF!</definedName>
    <definedName name="acc">#REF!</definedName>
    <definedName name="acc_cah" localSheetId="4">#REF!</definedName>
    <definedName name="acc_cah" localSheetId="5">#REF!</definedName>
    <definedName name="acc_cah">#REF!</definedName>
    <definedName name="azt" localSheetId="4">#REF!</definedName>
    <definedName name="azt" localSheetId="5">#REF!</definedName>
    <definedName name="azt">#REF!</definedName>
    <definedName name="bb">#REF!</definedName>
    <definedName name="bolo">#REF!</definedName>
    <definedName name="budget">#REF!</definedName>
    <definedName name="cc">#REF!</definedName>
    <definedName name="cobivir" localSheetId="4">#REF!</definedName>
    <definedName name="cobivir" localSheetId="5">#REF!</definedName>
    <definedName name="cobivir">#REF!</definedName>
    <definedName name="contam_process" localSheetId="4">#REF!</definedName>
    <definedName name="contam_process" localSheetId="5">#REF!</definedName>
    <definedName name="contam_process">#REF!</definedName>
    <definedName name="Cost_Category">[8]Definitions!$F$3:$F$15</definedName>
    <definedName name="dd">#REF!</definedName>
    <definedName name="ddi" localSheetId="4">#REF!</definedName>
    <definedName name="ddi" localSheetId="5">#REF!</definedName>
    <definedName name="ddi">#REF!</definedName>
    <definedName name="DocTitle">[9]xPublicVariables!$D$27</definedName>
    <definedName name="ds_vs" localSheetId="4">#REF!</definedName>
    <definedName name="ds_vs" localSheetId="5">#REF!</definedName>
    <definedName name="ds_vs">#REF!</definedName>
    <definedName name="ds_vs_m" localSheetId="4">#REF!</definedName>
    <definedName name="ds_vs_m" localSheetId="5">#REF!</definedName>
    <definedName name="ds_vs_m">#REF!</definedName>
    <definedName name="E">[10]HIV!$F$3</definedName>
    <definedName name="ee">#REF!</definedName>
    <definedName name="ES">[10]HIV!$F$4</definedName>
    <definedName name="euro">[11]Activities!$D$4</definedName>
    <definedName name="Fcost" localSheetId="4">#REF!</definedName>
    <definedName name="Fcost" localSheetId="5">#REF!</definedName>
    <definedName name="Fcost">#REF!</definedName>
    <definedName name="fuel" localSheetId="4">#REF!</definedName>
    <definedName name="fuel" localSheetId="5">#REF!</definedName>
    <definedName name="fuel">#REF!</definedName>
    <definedName name="GBLC">#REF!</definedName>
    <definedName name="gdgd">#REF!</definedName>
    <definedName name="GeneratedAt">[9]xPublicVariables!$D$28</definedName>
    <definedName name="ghgjhgjgjh">#REF!</definedName>
    <definedName name="GHRN">#REF!</definedName>
    <definedName name="HIVII">[10]HIV!$B$2:$B$7</definedName>
    <definedName name="HIVOI">[10]HIV!$D$2:$D$13</definedName>
    <definedName name="HIVSDA">[10]HIV!$A$2:$A$24</definedName>
    <definedName name="HIVSource">[10]HIV!$E$2:$E$19</definedName>
    <definedName name="hjhkjh">#REF!</definedName>
    <definedName name="hjhkjhk">#REF!</definedName>
    <definedName name="HSSSDA">[12]HSS!$A$3:$A$19</definedName>
    <definedName name="impact" localSheetId="4">#REF!</definedName>
    <definedName name="impact" localSheetId="5">#REF!</definedName>
    <definedName name="impact">#REF!</definedName>
    <definedName name="impact_1" localSheetId="4">#REF!</definedName>
    <definedName name="impact_1" localSheetId="5">#REF!</definedName>
    <definedName name="impact_1">#REF!</definedName>
    <definedName name="Implementing_Entity_Type">[13]Definitions!$H$3:$H$9</definedName>
    <definedName name="IndicatorTypesList" localSheetId="4">#REF!</definedName>
    <definedName name="IndicatorTypesList" localSheetId="5">#REF!</definedName>
    <definedName name="IndicatorTypesList">#REF!</definedName>
    <definedName name="IndicatorTypesList_1" localSheetId="4">#REF!</definedName>
    <definedName name="IndicatorTypesList_1" localSheetId="5">#REF!</definedName>
    <definedName name="IndicatorTypesList_1">#REF!</definedName>
    <definedName name="Inflation_factor_year_1">#REF!</definedName>
    <definedName name="Inflation_factor_year_2">#REF!</definedName>
    <definedName name="Inflation_factor_year_3">#REF!</definedName>
    <definedName name="Inflation_factor_year_4">#REF!</definedName>
    <definedName name="Inflation_factor_year_5">#REF!</definedName>
    <definedName name="Iza_factor_ghjgj3">#REF!</definedName>
    <definedName name="Iza_VV_JJ_8">#REF!</definedName>
    <definedName name="jj">#REF!</definedName>
    <definedName name="kit_ordered" localSheetId="4">#REF!</definedName>
    <definedName name="kit_ordered" localSheetId="5">#REF!</definedName>
    <definedName name="kit_ordered">#REF!</definedName>
    <definedName name="lamivudine" localSheetId="4">#REF!</definedName>
    <definedName name="lamivudine" localSheetId="5">#REF!</definedName>
    <definedName name="lamivudine">#REF!</definedName>
    <definedName name="lc_contamination" localSheetId="4">#REF!</definedName>
    <definedName name="lc_contamination" localSheetId="5">#REF!</definedName>
    <definedName name="lc_contamination">#REF!</definedName>
    <definedName name="LC_positive" localSheetId="4">#REF!</definedName>
    <definedName name="LC_positive" localSheetId="5">#REF!</definedName>
    <definedName name="LC_positive">#REF!</definedName>
    <definedName name="LC_Repeat_culture" localSheetId="4">#REF!</definedName>
    <definedName name="LC_Repeat_culture" localSheetId="5">#REF!</definedName>
    <definedName name="LC_Repeat_culture">#REF!</definedName>
    <definedName name="List_IE">'[14]Definitions-lists-EFR'!$A$58:$A$65</definedName>
    <definedName name="list1">'[15]шкала SDA и др'!$M$3:$M$15</definedName>
    <definedName name="listH" localSheetId="4">[16]Definitions!#REF!</definedName>
    <definedName name="listH" localSheetId="5">[16]Definitions!#REF!</definedName>
    <definedName name="listH">[16]Definitions!#REF!</definedName>
    <definedName name="listHH" localSheetId="4">[16]Definitions!#REF!</definedName>
    <definedName name="listHH" localSheetId="5">[16]Definitions!#REF!</definedName>
    <definedName name="listHH">[16]Definitions!#REF!</definedName>
    <definedName name="ListHIV">'[14]Definitions-lists-EFR'!$A$1:$A$7</definedName>
    <definedName name="listie">[17]Definitions!$B$31:$B$38</definedName>
    <definedName name="listN" localSheetId="4">[16]Definitions!#REF!</definedName>
    <definedName name="listN" localSheetId="5">[16]Definitions!#REF!</definedName>
    <definedName name="listN">[16]Definitions!#REF!</definedName>
    <definedName name="LL">#REF!</definedName>
    <definedName name="LPA_Batch" localSheetId="4">#REF!</definedName>
    <definedName name="LPA_Batch" localSheetId="5">#REF!</definedName>
    <definedName name="LPA_Batch">#REF!</definedName>
    <definedName name="MacrocategoriesALL">[17]Definitions!$B$127:$B$149</definedName>
    <definedName name="MalariaII">[10]Malaria!$B$2:$B$11</definedName>
    <definedName name="MalariaOI">[10]Malaria!$D$2:$D$11</definedName>
    <definedName name="MalariaSDA">[10]Malaria!$A$2:$A$19</definedName>
    <definedName name="MalariaSDA1">[2]Malaria!$A$2:$A$19</definedName>
    <definedName name="MalariaSource">[10]Malaria!$E$2:$E$20</definedName>
    <definedName name="MalariaSource1">[2]Malaria!$E$2:$E$20</definedName>
    <definedName name="mm">#REF!</definedName>
    <definedName name="Nat_HJK_hjhk4">#REF!</definedName>
    <definedName name="National_factor_year1">#REF!</definedName>
    <definedName name="National_factor_year2">#REF!</definedName>
    <definedName name="National_factor_year3">#REF!</definedName>
    <definedName name="National_factor_year4">#REF!</definedName>
    <definedName name="National_factor_year5">#REF!</definedName>
    <definedName name="nino">#REF!</definedName>
    <definedName name="nn">#REF!</definedName>
    <definedName name="Notif2" localSheetId="4">#REF!</definedName>
    <definedName name="Notif2" localSheetId="5">#REF!</definedName>
    <definedName name="Notif2">#REF!</definedName>
    <definedName name="nr_vs" localSheetId="4">#REF!</definedName>
    <definedName name="nr_vs" localSheetId="5">#REF!</definedName>
    <definedName name="nr_vs">#REF!</definedName>
    <definedName name="nrDig" localSheetId="4">#REF!</definedName>
    <definedName name="nrDig" localSheetId="5">#REF!</definedName>
    <definedName name="nrDig">#REF!</definedName>
    <definedName name="nvp" localSheetId="4">#REF!</definedName>
    <definedName name="nvp" localSheetId="5">#REF!</definedName>
    <definedName name="nvp">#REF!</definedName>
    <definedName name="outcome" localSheetId="4">#REF!</definedName>
    <definedName name="outcome" localSheetId="5">#REF!</definedName>
    <definedName name="outcome">#REF!</definedName>
    <definedName name="outcome_1" localSheetId="4">#REF!</definedName>
    <definedName name="outcome_1" localSheetId="5">#REF!</definedName>
    <definedName name="outcome_1">#REF!</definedName>
    <definedName name="PD" localSheetId="4">#REF!</definedName>
    <definedName name="PD" localSheetId="5">#REF!</definedName>
    <definedName name="PD">#REF!</definedName>
    <definedName name="pdb" localSheetId="4">#REF!</definedName>
    <definedName name="pdb" localSheetId="5">#REF!</definedName>
    <definedName name="pdb">#REF!</definedName>
    <definedName name="PDC" localSheetId="4">#REF!</definedName>
    <definedName name="PDC" localSheetId="5">#REF!</definedName>
    <definedName name="PDC">#REF!</definedName>
    <definedName name="Per_diem" localSheetId="4">#REF!</definedName>
    <definedName name="Per_diem" localSheetId="5">#REF!</definedName>
    <definedName name="Per_diem">#REF!</definedName>
    <definedName name="period">'[18]Data Entry'!$C$4</definedName>
    <definedName name="PM">[2]HIV!$F$5</definedName>
    <definedName name="pop" localSheetId="4">#REF!</definedName>
    <definedName name="pop" localSheetId="5">#REF!</definedName>
    <definedName name="pop">#REF!</definedName>
    <definedName name="pp">#REF!</definedName>
    <definedName name="_xlnm.Print_Area" localSheetId="1">'TSP Summary Budget'!$A$1:$H$187</definedName>
    <definedName name="PS">[10]HIV!$F$5</definedName>
    <definedName name="ps_vs" localSheetId="4">#REF!</definedName>
    <definedName name="ps_vs" localSheetId="5">#REF!</definedName>
    <definedName name="ps_vs">#REF!</definedName>
    <definedName name="RegionsCount">[9]xPublicVariables!$D$6</definedName>
    <definedName name="repet_process" localSheetId="4">#REF!</definedName>
    <definedName name="repet_process" localSheetId="5">#REF!</definedName>
    <definedName name="repet_process">#REF!</definedName>
    <definedName name="RepFooter">[9]xPublicVariables!$D$29</definedName>
    <definedName name="RepTitle">[9]xPublicVariables!$D$26</definedName>
    <definedName name="sample" localSheetId="4">#REF!</definedName>
    <definedName name="sample" localSheetId="5">#REF!</definedName>
    <definedName name="sample">#REF!</definedName>
    <definedName name="SD" localSheetId="4">#REF!</definedName>
    <definedName name="SD" localSheetId="5">#REF!</definedName>
    <definedName name="SD">#REF!</definedName>
    <definedName name="SDA" localSheetId="4">#REF!</definedName>
    <definedName name="SDA" localSheetId="5">#REF!</definedName>
    <definedName name="SDA">#REF!</definedName>
    <definedName name="SDAList" localSheetId="4">#REF!</definedName>
    <definedName name="SDAList" localSheetId="5">#REF!</definedName>
    <definedName name="SDAList">#REF!</definedName>
    <definedName name="SDAList_1" localSheetId="4">#REF!</definedName>
    <definedName name="SDAList_1" localSheetId="5">#REF!</definedName>
    <definedName name="SDAList_1">#REF!</definedName>
    <definedName name="slants" localSheetId="4">#REF!</definedName>
    <definedName name="slants" localSheetId="5">#REF!</definedName>
    <definedName name="slants">#REF!</definedName>
    <definedName name="SourcesList" localSheetId="4">#REF!</definedName>
    <definedName name="SourcesList" localSheetId="5">#REF!</definedName>
    <definedName name="SourcesList">#REF!</definedName>
    <definedName name="SourcesList_1" localSheetId="4">#REF!</definedName>
    <definedName name="SourcesList_1" localSheetId="5">#REF!</definedName>
    <definedName name="SourcesList_1">#REF!</definedName>
    <definedName name="TB">[2]HIV!$D$2:$D$13</definedName>
    <definedName name="TB_Culture" localSheetId="4">#REF!</definedName>
    <definedName name="TB_Culture" localSheetId="5">#REF!</definedName>
    <definedName name="TB_Culture">#REF!</definedName>
    <definedName name="TBII">[10]TB!$B$2:$B$5</definedName>
    <definedName name="TBIII">[2]TB!$B$2:$B$5</definedName>
    <definedName name="TBOI">[10]TB!$D$2:$D$4</definedName>
    <definedName name="TBSDA">[10]TB!$A$2:$A$21</definedName>
    <definedName name="TBSource">[10]TB!$E$2:$E$16</definedName>
    <definedName name="TG">[2]TB!$D$2:$D$4</definedName>
    <definedName name="TG_2011_GF">#REF!</definedName>
    <definedName name="TG_2013_GF">#REF!</definedName>
    <definedName name="vaxo">#REF!</definedName>
    <definedName name="volum_specimen" localSheetId="4">#REF!</definedName>
    <definedName name="volum_specimen" localSheetId="5">#REF!</definedName>
    <definedName name="volum_specimen">#REF!</definedName>
    <definedName name="VV">#REF!</definedName>
    <definedName name="XX">#REF!</definedName>
    <definedName name="zz">#REF!</definedName>
  </definedNames>
  <calcPr calcId="171027"/>
</workbook>
</file>

<file path=xl/calcChain.xml><?xml version="1.0" encoding="utf-8"?>
<calcChain xmlns="http://schemas.openxmlformats.org/spreadsheetml/2006/main">
  <c r="H186" i="21" l="1"/>
  <c r="G186" i="21"/>
  <c r="F186" i="21"/>
  <c r="E186" i="21"/>
  <c r="D186" i="21"/>
  <c r="C186" i="21"/>
  <c r="B186" i="21"/>
  <c r="A186" i="21"/>
  <c r="B184" i="21"/>
  <c r="A184" i="21"/>
  <c r="B251" i="33"/>
  <c r="B232" i="33"/>
  <c r="B196" i="33"/>
  <c r="B177" i="33"/>
  <c r="B163" i="33"/>
  <c r="B181" i="21"/>
  <c r="A181" i="21"/>
  <c r="B178" i="21"/>
  <c r="A178" i="21"/>
  <c r="B176" i="21"/>
  <c r="A176" i="21"/>
  <c r="B173" i="21"/>
  <c r="A173" i="21"/>
  <c r="B170" i="21"/>
  <c r="A170" i="21"/>
  <c r="B166" i="21"/>
  <c r="A166" i="21"/>
  <c r="B163" i="21"/>
  <c r="A163" i="21"/>
  <c r="H161" i="21"/>
  <c r="G161" i="21"/>
  <c r="F161" i="21"/>
  <c r="E161" i="21"/>
  <c r="D161" i="21"/>
  <c r="C161" i="21"/>
  <c r="B161" i="21"/>
  <c r="A161" i="21"/>
  <c r="B158" i="21"/>
  <c r="A158" i="21"/>
  <c r="B169" i="21" l="1"/>
  <c r="A169" i="21"/>
  <c r="G83" i="21"/>
  <c r="F83" i="21"/>
  <c r="E83" i="21"/>
  <c r="D83" i="21"/>
  <c r="C83" i="21"/>
  <c r="D274" i="22"/>
  <c r="D275" i="22" s="1"/>
  <c r="B273" i="22"/>
  <c r="B264" i="22"/>
  <c r="E274" i="22" l="1"/>
  <c r="F274" i="22" l="1"/>
  <c r="E275" i="22"/>
  <c r="G274" i="22" l="1"/>
  <c r="F275" i="22"/>
  <c r="H274" i="22" l="1"/>
  <c r="H275" i="22" s="1"/>
  <c r="G275" i="22"/>
  <c r="I275" i="22" s="1"/>
  <c r="E363" i="22" l="1"/>
  <c r="H252" i="22"/>
  <c r="C148" i="21"/>
  <c r="F82" i="21" l="1"/>
  <c r="F81" i="21" s="1"/>
  <c r="F169" i="21" s="1"/>
  <c r="D82" i="21"/>
  <c r="D81" i="21" s="1"/>
  <c r="D169" i="21" s="1"/>
  <c r="E82" i="21" l="1"/>
  <c r="E81" i="21" s="1"/>
  <c r="E169" i="21" s="1"/>
  <c r="C82" i="21"/>
  <c r="C81" i="21" s="1"/>
  <c r="C169" i="21" s="1"/>
  <c r="G82" i="21"/>
  <c r="G81" i="21" s="1"/>
  <c r="G169" i="21" s="1"/>
  <c r="H46" i="21"/>
  <c r="H43" i="21"/>
  <c r="H121" i="21"/>
  <c r="L144" i="22" l="1"/>
  <c r="H83" i="21"/>
  <c r="H82" i="21" s="1"/>
  <c r="H81" i="21" s="1"/>
  <c r="H169" i="21" s="1"/>
  <c r="F446" i="22"/>
  <c r="E148" i="21" s="1"/>
  <c r="G446" i="22"/>
  <c r="F148" i="21" s="1"/>
  <c r="H446" i="22"/>
  <c r="G148" i="21" s="1"/>
  <c r="B446" i="22"/>
  <c r="E19" i="21" l="1"/>
  <c r="F19" i="21"/>
  <c r="G19" i="21"/>
  <c r="E138" i="22"/>
  <c r="F138" i="22"/>
  <c r="G138" i="22"/>
  <c r="H138" i="22"/>
  <c r="E188" i="22"/>
  <c r="F188" i="22"/>
  <c r="G188" i="22"/>
  <c r="H188" i="22"/>
  <c r="E269" i="22"/>
  <c r="F269" i="22"/>
  <c r="G269" i="22"/>
  <c r="H269" i="22"/>
  <c r="E282" i="22"/>
  <c r="F282" i="22"/>
  <c r="G282" i="22"/>
  <c r="H282" i="22"/>
  <c r="E294" i="22"/>
  <c r="F294" i="22"/>
  <c r="G294" i="22"/>
  <c r="H294" i="22"/>
  <c r="E318" i="22"/>
  <c r="F318" i="22"/>
  <c r="G318" i="22"/>
  <c r="H318" i="22"/>
  <c r="D188" i="22"/>
  <c r="D284" i="33" l="1"/>
  <c r="D283" i="33"/>
  <c r="D282" i="33"/>
  <c r="D281" i="33"/>
  <c r="D280" i="33"/>
  <c r="D279" i="33"/>
  <c r="D278" i="33"/>
  <c r="D267" i="33"/>
  <c r="D266" i="33"/>
  <c r="D265" i="33"/>
  <c r="D264" i="33"/>
  <c r="D263" i="33"/>
  <c r="D262" i="33"/>
  <c r="D261" i="33"/>
  <c r="D248" i="33"/>
  <c r="D247" i="33"/>
  <c r="D246" i="33"/>
  <c r="D245" i="33"/>
  <c r="D244" i="33"/>
  <c r="D243" i="33"/>
  <c r="D242" i="33"/>
  <c r="D229" i="33"/>
  <c r="D228" i="33"/>
  <c r="D227" i="33"/>
  <c r="D226" i="33"/>
  <c r="D225" i="33"/>
  <c r="D224" i="33"/>
  <c r="D223" i="33"/>
  <c r="D212" i="33"/>
  <c r="D211" i="33"/>
  <c r="D210" i="33"/>
  <c r="D209" i="33"/>
  <c r="D208" i="33"/>
  <c r="D207" i="33"/>
  <c r="D206" i="33"/>
  <c r="D193" i="33"/>
  <c r="D192" i="33"/>
  <c r="D191" i="33"/>
  <c r="D190" i="33"/>
  <c r="D189" i="33"/>
  <c r="D188" i="33"/>
  <c r="D187" i="33"/>
  <c r="D174" i="33"/>
  <c r="D173" i="33"/>
  <c r="D172" i="33"/>
  <c r="D171" i="33"/>
  <c r="D170" i="33"/>
  <c r="D169" i="33"/>
  <c r="D168" i="33"/>
  <c r="D160" i="33"/>
  <c r="D159" i="33"/>
  <c r="D158" i="33"/>
  <c r="D157" i="33"/>
  <c r="D156" i="33"/>
  <c r="D155" i="33"/>
  <c r="D154" i="33"/>
  <c r="D143" i="33"/>
  <c r="D142" i="33"/>
  <c r="D141" i="33"/>
  <c r="D140" i="33"/>
  <c r="D139" i="33"/>
  <c r="D138" i="33"/>
  <c r="D137" i="33"/>
  <c r="D123" i="33"/>
  <c r="D122" i="33"/>
  <c r="D121" i="33"/>
  <c r="D120" i="33"/>
  <c r="D119" i="33"/>
  <c r="D118" i="33"/>
  <c r="D117" i="33"/>
  <c r="B40" i="32"/>
  <c r="A28" i="32"/>
  <c r="A89" i="33"/>
  <c r="B89" i="33"/>
  <c r="D105" i="33"/>
  <c r="D104" i="33"/>
  <c r="D103" i="33"/>
  <c r="D102" i="33"/>
  <c r="D101" i="33"/>
  <c r="D100" i="33"/>
  <c r="D99" i="33"/>
  <c r="D84" i="33"/>
  <c r="D83" i="33"/>
  <c r="D82" i="33"/>
  <c r="D81" i="33"/>
  <c r="D80" i="33"/>
  <c r="D79" i="33"/>
  <c r="D78" i="33"/>
  <c r="D70" i="33"/>
  <c r="D69" i="33"/>
  <c r="D68" i="33"/>
  <c r="D67" i="33"/>
  <c r="D66" i="33"/>
  <c r="D65" i="33"/>
  <c r="D64" i="33"/>
  <c r="D51" i="33"/>
  <c r="D50" i="33"/>
  <c r="D49" i="33"/>
  <c r="D48" i="33"/>
  <c r="D47" i="33"/>
  <c r="D46" i="33"/>
  <c r="D45" i="33"/>
  <c r="B73" i="33"/>
  <c r="D32" i="33"/>
  <c r="D31" i="33"/>
  <c r="D30" i="33"/>
  <c r="D29" i="33"/>
  <c r="D28" i="33"/>
  <c r="D27" i="33"/>
  <c r="D26" i="33"/>
  <c r="D15" i="33"/>
  <c r="D14" i="33"/>
  <c r="D13" i="33"/>
  <c r="D12" i="33"/>
  <c r="E12" i="33"/>
  <c r="F12" i="33"/>
  <c r="E13" i="33"/>
  <c r="F14" i="33"/>
  <c r="D49" i="32"/>
  <c r="D48" i="32"/>
  <c r="D47" i="32"/>
  <c r="D46" i="32"/>
  <c r="D45" i="32"/>
  <c r="D44" i="32"/>
  <c r="D43" i="32"/>
  <c r="D37" i="32"/>
  <c r="D36" i="32"/>
  <c r="D35" i="32"/>
  <c r="D34" i="32"/>
  <c r="D33" i="32"/>
  <c r="D32" i="32"/>
  <c r="D31" i="32"/>
  <c r="D25" i="32"/>
  <c r="D24" i="32"/>
  <c r="D23" i="32"/>
  <c r="D22" i="32"/>
  <c r="D21" i="32"/>
  <c r="D20" i="32"/>
  <c r="D19" i="32"/>
  <c r="D13" i="32"/>
  <c r="D12" i="32"/>
  <c r="D11" i="32"/>
  <c r="D9" i="32"/>
  <c r="D8" i="32"/>
  <c r="D7" i="32"/>
  <c r="C10" i="22"/>
  <c r="D135" i="34"/>
  <c r="D134" i="34"/>
  <c r="G134" i="34" s="1"/>
  <c r="D133" i="34"/>
  <c r="G133" i="34" s="1"/>
  <c r="D132" i="34"/>
  <c r="G132" i="34" s="1"/>
  <c r="D131" i="34"/>
  <c r="G131" i="34" s="1"/>
  <c r="D130" i="34"/>
  <c r="G130" i="34" s="1"/>
  <c r="D129" i="34"/>
  <c r="G129" i="34" s="1"/>
  <c r="D125" i="34"/>
  <c r="F124" i="34"/>
  <c r="G124" i="34" s="1"/>
  <c r="D124" i="34"/>
  <c r="E123" i="34"/>
  <c r="D123" i="34"/>
  <c r="F122" i="34"/>
  <c r="E122" i="34"/>
  <c r="D122" i="34"/>
  <c r="F121" i="34"/>
  <c r="E121" i="34"/>
  <c r="D121" i="34"/>
  <c r="D111" i="34"/>
  <c r="D110" i="34"/>
  <c r="F110" i="34" s="1"/>
  <c r="D109" i="34"/>
  <c r="F109" i="34" s="1"/>
  <c r="D108" i="34"/>
  <c r="F108" i="34" s="1"/>
  <c r="D107" i="34"/>
  <c r="F107" i="34" s="1"/>
  <c r="D106" i="34"/>
  <c r="F106" i="34" s="1"/>
  <c r="D105" i="34"/>
  <c r="F105" i="34" s="1"/>
  <c r="D99" i="34"/>
  <c r="D98" i="34"/>
  <c r="F98" i="34" s="1"/>
  <c r="D97" i="34"/>
  <c r="F97" i="34" s="1"/>
  <c r="D96" i="34"/>
  <c r="F96" i="34" s="1"/>
  <c r="D95" i="34"/>
  <c r="F95" i="34" s="1"/>
  <c r="D94" i="34"/>
  <c r="F94" i="34" s="1"/>
  <c r="D93" i="34"/>
  <c r="F93" i="34" s="1"/>
  <c r="D87" i="34"/>
  <c r="F86" i="34"/>
  <c r="D86" i="34"/>
  <c r="E85" i="34"/>
  <c r="D85" i="34"/>
  <c r="G85" i="34" s="1"/>
  <c r="F84" i="34"/>
  <c r="E84" i="34"/>
  <c r="D84" i="34"/>
  <c r="F83" i="34"/>
  <c r="E83" i="34"/>
  <c r="D83" i="34"/>
  <c r="F82" i="34"/>
  <c r="E82" i="34"/>
  <c r="D82" i="34"/>
  <c r="G82" i="34" s="1"/>
  <c r="E81" i="34"/>
  <c r="D81" i="34"/>
  <c r="D70" i="34"/>
  <c r="F69" i="34"/>
  <c r="D69" i="34"/>
  <c r="E68" i="34"/>
  <c r="D68" i="34"/>
  <c r="G68" i="34" s="1"/>
  <c r="F67" i="34"/>
  <c r="E67" i="34"/>
  <c r="D67" i="34"/>
  <c r="F66" i="34"/>
  <c r="E66" i="34"/>
  <c r="D66" i="34"/>
  <c r="F65" i="34"/>
  <c r="E65" i="34"/>
  <c r="D65" i="34"/>
  <c r="G65" i="34" s="1"/>
  <c r="E64" i="34"/>
  <c r="D64" i="34"/>
  <c r="D53" i="34"/>
  <c r="D52" i="34"/>
  <c r="F52" i="34" s="1"/>
  <c r="D51" i="34"/>
  <c r="F51" i="34" s="1"/>
  <c r="D50" i="34"/>
  <c r="F50" i="34" s="1"/>
  <c r="D49" i="34"/>
  <c r="F49" i="34" s="1"/>
  <c r="F48" i="34"/>
  <c r="F47" i="34"/>
  <c r="G64" i="34" l="1"/>
  <c r="G70" i="34" s="1"/>
  <c r="G71" i="34" s="1"/>
  <c r="C12" i="22" s="1"/>
  <c r="G67" i="34"/>
  <c r="G81" i="34"/>
  <c r="G84" i="34"/>
  <c r="G66" i="34"/>
  <c r="G69" i="34"/>
  <c r="G83" i="34"/>
  <c r="G86" i="34"/>
  <c r="G121" i="34"/>
  <c r="G14" i="33"/>
  <c r="G13" i="33"/>
  <c r="G123" i="34"/>
  <c r="G122" i="34"/>
  <c r="G12" i="33"/>
  <c r="F53" i="34"/>
  <c r="F54" i="34" s="1"/>
  <c r="C9" i="22" s="1"/>
  <c r="C446" i="22" s="1"/>
  <c r="F99" i="34"/>
  <c r="F100" i="34" s="1"/>
  <c r="C16" i="22" s="1"/>
  <c r="F111" i="34"/>
  <c r="F112" i="34" s="1"/>
  <c r="C17" i="22" s="1"/>
  <c r="G135" i="34"/>
  <c r="G136" i="34" s="1"/>
  <c r="E446" i="22" l="1"/>
  <c r="D148" i="21" s="1"/>
  <c r="H148" i="21" s="1"/>
  <c r="G125" i="34"/>
  <c r="G87" i="34"/>
  <c r="G88" i="34" s="1"/>
  <c r="C13" i="22" s="1"/>
  <c r="G126" i="34"/>
  <c r="G138" i="34" s="1"/>
  <c r="C14" i="22" s="1"/>
  <c r="G15" i="33"/>
  <c r="G16" i="33" s="1"/>
  <c r="C18" i="22" s="1"/>
  <c r="F48" i="32" l="1"/>
  <c r="F47" i="32"/>
  <c r="F46" i="32"/>
  <c r="F45" i="32"/>
  <c r="F44" i="32"/>
  <c r="F43" i="32"/>
  <c r="A40" i="32"/>
  <c r="A16" i="32"/>
  <c r="A54" i="33"/>
  <c r="B106" i="22"/>
  <c r="A4" i="32"/>
  <c r="B4" i="32"/>
  <c r="F49" i="32" l="1"/>
  <c r="F50" i="32" s="1"/>
  <c r="B187" i="21"/>
  <c r="B185" i="21"/>
  <c r="B183" i="21"/>
  <c r="B182" i="21"/>
  <c r="B180" i="21"/>
  <c r="B179" i="21"/>
  <c r="B177" i="21"/>
  <c r="B175" i="21"/>
  <c r="B174" i="21"/>
  <c r="B172" i="21"/>
  <c r="B171" i="21"/>
  <c r="B168" i="21"/>
  <c r="B167" i="21"/>
  <c r="B165" i="21"/>
  <c r="B164" i="21"/>
  <c r="B162" i="21"/>
  <c r="B160" i="21"/>
  <c r="B159" i="21"/>
  <c r="B157" i="21"/>
  <c r="A187" i="21"/>
  <c r="A185" i="21"/>
  <c r="A183" i="21"/>
  <c r="A182" i="21"/>
  <c r="A180" i="21"/>
  <c r="A179" i="21"/>
  <c r="A177" i="21"/>
  <c r="A175" i="21"/>
  <c r="A174" i="21"/>
  <c r="A172" i="21"/>
  <c r="A171" i="21"/>
  <c r="A168" i="21"/>
  <c r="A167" i="21"/>
  <c r="A165" i="21"/>
  <c r="A164" i="21"/>
  <c r="A162" i="21"/>
  <c r="A160" i="21"/>
  <c r="A159" i="21"/>
  <c r="A157" i="21"/>
  <c r="B452" i="22"/>
  <c r="B451" i="22"/>
  <c r="B448" i="22"/>
  <c r="D442" i="22"/>
  <c r="E442" i="22" s="1"/>
  <c r="E444" i="22" s="1"/>
  <c r="D147" i="21" s="1"/>
  <c r="B441" i="22"/>
  <c r="C297" i="22" l="1"/>
  <c r="D297" i="22" s="1"/>
  <c r="E297" i="22" s="1"/>
  <c r="C233" i="22"/>
  <c r="D233" i="22" s="1"/>
  <c r="D444" i="22"/>
  <c r="C147" i="21" s="1"/>
  <c r="F442" i="22"/>
  <c r="F444" i="22" s="1"/>
  <c r="E147" i="21" s="1"/>
  <c r="B434" i="22"/>
  <c r="B450" i="22" s="1"/>
  <c r="B433" i="22"/>
  <c r="B449" i="22" s="1"/>
  <c r="B432" i="22"/>
  <c r="B428" i="22"/>
  <c r="B427" i="22"/>
  <c r="B425" i="22"/>
  <c r="A425" i="22"/>
  <c r="B422" i="22"/>
  <c r="B429" i="22" s="1"/>
  <c r="B420" i="22"/>
  <c r="B415" i="22"/>
  <c r="B408" i="22"/>
  <c r="D235" i="22" l="1"/>
  <c r="E233" i="22"/>
  <c r="F297" i="22"/>
  <c r="E299" i="22"/>
  <c r="G442" i="22"/>
  <c r="B401" i="22"/>
  <c r="C398" i="22"/>
  <c r="B398" i="22"/>
  <c r="B396" i="22"/>
  <c r="F299" i="22" l="1"/>
  <c r="G297" i="22"/>
  <c r="E235" i="22"/>
  <c r="F233" i="22"/>
  <c r="H442" i="22"/>
  <c r="H444" i="22" s="1"/>
  <c r="G147" i="21" s="1"/>
  <c r="G444" i="22"/>
  <c r="F147" i="21" s="1"/>
  <c r="B417" i="22"/>
  <c r="B410" i="22"/>
  <c r="C410" i="22"/>
  <c r="D410" i="22" s="1"/>
  <c r="C417" i="22"/>
  <c r="D417" i="22" s="1"/>
  <c r="D398" i="22"/>
  <c r="F235" i="22" l="1"/>
  <c r="G233" i="22"/>
  <c r="H147" i="21"/>
  <c r="H297" i="22"/>
  <c r="H299" i="22" s="1"/>
  <c r="G299" i="22"/>
  <c r="I444" i="22"/>
  <c r="I442" i="22"/>
  <c r="D418" i="22"/>
  <c r="C137" i="21" s="1"/>
  <c r="E417" i="22"/>
  <c r="E418" i="22" s="1"/>
  <c r="D411" i="22"/>
  <c r="C135" i="21" s="1"/>
  <c r="E410" i="22"/>
  <c r="E411" i="22" s="1"/>
  <c r="D399" i="22"/>
  <c r="E398" i="22"/>
  <c r="E399" i="22" s="1"/>
  <c r="C391" i="22"/>
  <c r="D391" i="22" s="1"/>
  <c r="B391" i="22"/>
  <c r="B389" i="22"/>
  <c r="B382" i="22"/>
  <c r="B381" i="22"/>
  <c r="B402" i="22" s="1"/>
  <c r="B421" i="22" s="1"/>
  <c r="B380" i="22"/>
  <c r="B375" i="22"/>
  <c r="D376" i="22"/>
  <c r="D378" i="22" s="1"/>
  <c r="C124" i="21" s="1"/>
  <c r="B225" i="22"/>
  <c r="B218" i="22"/>
  <c r="B215" i="22"/>
  <c r="B213" i="22"/>
  <c r="C71" i="21"/>
  <c r="E71" i="21"/>
  <c r="G121" i="21"/>
  <c r="F121" i="21"/>
  <c r="E121" i="21"/>
  <c r="D121" i="21"/>
  <c r="C121" i="21"/>
  <c r="B369" i="22"/>
  <c r="B368" i="22"/>
  <c r="H233" i="22" l="1"/>
  <c r="H235" i="22" s="1"/>
  <c r="G71" i="21" s="1"/>
  <c r="G235" i="22"/>
  <c r="F71" i="21" s="1"/>
  <c r="C134" i="21"/>
  <c r="D392" i="22"/>
  <c r="E391" i="22"/>
  <c r="E392" i="22" s="1"/>
  <c r="D135" i="21"/>
  <c r="D134" i="21" s="1"/>
  <c r="F410" i="22"/>
  <c r="F411" i="22" s="1"/>
  <c r="D131" i="21"/>
  <c r="F398" i="22"/>
  <c r="F399" i="22" s="1"/>
  <c r="F417" i="22"/>
  <c r="F418" i="22" s="1"/>
  <c r="D137" i="21"/>
  <c r="C131" i="21"/>
  <c r="E376" i="22"/>
  <c r="E378" i="22" s="1"/>
  <c r="D364" i="22"/>
  <c r="C114" i="21" s="1"/>
  <c r="B362" i="22"/>
  <c r="D357" i="22"/>
  <c r="D358" i="22" s="1"/>
  <c r="C112" i="21" s="1"/>
  <c r="B355" i="22"/>
  <c r="B348" i="22"/>
  <c r="B343" i="22"/>
  <c r="D349" i="22"/>
  <c r="D351" i="22" s="1"/>
  <c r="C108" i="21" s="1"/>
  <c r="D345" i="22"/>
  <c r="D337" i="22"/>
  <c r="D339" i="22" s="1"/>
  <c r="C104" i="21" s="1"/>
  <c r="B336" i="22"/>
  <c r="B331" i="22"/>
  <c r="B322" i="22"/>
  <c r="G97" i="21"/>
  <c r="F97" i="21"/>
  <c r="E97" i="21"/>
  <c r="D97" i="21"/>
  <c r="D318" i="22"/>
  <c r="C97" i="21" s="1"/>
  <c r="B315" i="22"/>
  <c r="C312" i="22"/>
  <c r="C333" i="22" s="1"/>
  <c r="D333" i="22" s="1"/>
  <c r="B310" i="22"/>
  <c r="B303" i="22"/>
  <c r="G91" i="21"/>
  <c r="F91" i="21"/>
  <c r="E91" i="21"/>
  <c r="D91" i="21"/>
  <c r="D299" i="22"/>
  <c r="G90" i="21"/>
  <c r="F90" i="21"/>
  <c r="E90" i="21"/>
  <c r="D90" i="21"/>
  <c r="D294" i="22"/>
  <c r="C90" i="21" s="1"/>
  <c r="C285" i="22"/>
  <c r="D285" i="22" s="1"/>
  <c r="D287" i="22" s="1"/>
  <c r="C88" i="21" s="1"/>
  <c r="B285" i="22"/>
  <c r="B284" i="22"/>
  <c r="G87" i="21"/>
  <c r="D282" i="22"/>
  <c r="C87" i="21" s="1"/>
  <c r="F87" i="21"/>
  <c r="B281" i="22"/>
  <c r="B279" i="22"/>
  <c r="G80" i="21"/>
  <c r="G79" i="21" s="1"/>
  <c r="F80" i="21"/>
  <c r="F79" i="21" s="1"/>
  <c r="E80" i="21"/>
  <c r="E79" i="21" s="1"/>
  <c r="D80" i="21"/>
  <c r="D79" i="21" s="1"/>
  <c r="D269" i="22"/>
  <c r="C80" i="21" s="1"/>
  <c r="B258" i="22"/>
  <c r="B280" i="22" s="1"/>
  <c r="B257" i="22"/>
  <c r="B204" i="22"/>
  <c r="C199" i="22"/>
  <c r="B197" i="22"/>
  <c r="D192" i="22"/>
  <c r="E192" i="22" s="1"/>
  <c r="B192" i="22"/>
  <c r="B199" i="22" s="1"/>
  <c r="B190" i="22"/>
  <c r="G59" i="21"/>
  <c r="F59" i="21"/>
  <c r="E59" i="21"/>
  <c r="C59" i="21"/>
  <c r="B185" i="22"/>
  <c r="D191" i="22"/>
  <c r="A190" i="22"/>
  <c r="I188" i="22"/>
  <c r="G252" i="22"/>
  <c r="B251" i="22"/>
  <c r="C246" i="22"/>
  <c r="D246" i="22" s="1"/>
  <c r="D247" i="22" s="1"/>
  <c r="B246" i="22"/>
  <c r="B244" i="22"/>
  <c r="B238" i="22"/>
  <c r="B237" i="22"/>
  <c r="B232" i="22"/>
  <c r="B28" i="32" s="1"/>
  <c r="D71" i="21"/>
  <c r="H71" i="21" s="1"/>
  <c r="B179" i="22"/>
  <c r="B178" i="22"/>
  <c r="B176" i="22"/>
  <c r="A176" i="22"/>
  <c r="B133" i="22"/>
  <c r="A133" i="22"/>
  <c r="A5" i="32" s="1"/>
  <c r="B140" i="22"/>
  <c r="A140" i="22"/>
  <c r="B135" i="22"/>
  <c r="B5" i="32" s="1"/>
  <c r="G51" i="21"/>
  <c r="G50" i="21" s="1"/>
  <c r="F51" i="21"/>
  <c r="F50" i="21" s="1"/>
  <c r="E51" i="21"/>
  <c r="E50" i="21" s="1"/>
  <c r="D51" i="21"/>
  <c r="D50" i="21" s="1"/>
  <c r="D138" i="22"/>
  <c r="B128" i="22"/>
  <c r="B126" i="22"/>
  <c r="A126" i="22"/>
  <c r="B119" i="22"/>
  <c r="A119" i="22"/>
  <c r="B118" i="22"/>
  <c r="A118" i="22"/>
  <c r="B121" i="22"/>
  <c r="B16" i="32" s="1"/>
  <c r="B117" i="22"/>
  <c r="A117" i="22"/>
  <c r="B112" i="22"/>
  <c r="B110" i="22"/>
  <c r="A110" i="22"/>
  <c r="B105" i="22"/>
  <c r="B54" i="33" s="1"/>
  <c r="B103" i="22"/>
  <c r="A103" i="22"/>
  <c r="D101" i="22"/>
  <c r="C38" i="21" s="1"/>
  <c r="E99" i="22"/>
  <c r="E101" i="22" s="1"/>
  <c r="D38" i="21" s="1"/>
  <c r="B98" i="22"/>
  <c r="B96" i="22"/>
  <c r="A96" i="22"/>
  <c r="B92" i="22"/>
  <c r="B99" i="22" s="1"/>
  <c r="B113" i="22" s="1"/>
  <c r="B122" i="22" s="1"/>
  <c r="B91" i="22"/>
  <c r="B89" i="22"/>
  <c r="A89" i="22"/>
  <c r="B83" i="22"/>
  <c r="B78" i="22"/>
  <c r="B77" i="22"/>
  <c r="B76" i="22"/>
  <c r="B35" i="33" s="1"/>
  <c r="B74" i="22"/>
  <c r="A74" i="22"/>
  <c r="B70" i="22"/>
  <c r="B51" i="22"/>
  <c r="B69" i="22"/>
  <c r="B64" i="22"/>
  <c r="B62" i="22"/>
  <c r="A62" i="22"/>
  <c r="C59" i="22"/>
  <c r="D59" i="22" s="1"/>
  <c r="B58" i="22"/>
  <c r="B65" i="22" s="1"/>
  <c r="B57" i="22"/>
  <c r="B55" i="22"/>
  <c r="A55" i="22"/>
  <c r="B31" i="22"/>
  <c r="B129" i="22" s="1"/>
  <c r="B50" i="22"/>
  <c r="E46" i="22"/>
  <c r="C39" i="22"/>
  <c r="D39" i="22" s="1"/>
  <c r="D40" i="22" s="1"/>
  <c r="B39" i="22"/>
  <c r="B59" i="22" s="1"/>
  <c r="G15" i="21"/>
  <c r="F15" i="21"/>
  <c r="H21" i="22"/>
  <c r="G21" i="22"/>
  <c r="B66" i="22" l="1"/>
  <c r="B85" i="22" s="1"/>
  <c r="H97" i="21"/>
  <c r="H80" i="21"/>
  <c r="H79" i="21" s="1"/>
  <c r="H90" i="21"/>
  <c r="C51" i="21"/>
  <c r="H51" i="21" s="1"/>
  <c r="I138" i="22"/>
  <c r="F192" i="22"/>
  <c r="E193" i="22"/>
  <c r="D60" i="21" s="1"/>
  <c r="C111" i="21"/>
  <c r="C113" i="21"/>
  <c r="C79" i="21"/>
  <c r="G398" i="22"/>
  <c r="G399" i="22" s="1"/>
  <c r="F391" i="22"/>
  <c r="F392" i="22" s="1"/>
  <c r="D129" i="21"/>
  <c r="D128" i="21" s="1"/>
  <c r="E137" i="21"/>
  <c r="G417" i="22"/>
  <c r="G418" i="22" s="1"/>
  <c r="E135" i="21"/>
  <c r="G410" i="22"/>
  <c r="G411" i="22" s="1"/>
  <c r="C129" i="21"/>
  <c r="D199" i="22"/>
  <c r="D200" i="22" s="1"/>
  <c r="C62" i="21" s="1"/>
  <c r="C215" i="22"/>
  <c r="D215" i="22" s="1"/>
  <c r="D124" i="21"/>
  <c r="F376" i="22"/>
  <c r="F378" i="22" s="1"/>
  <c r="E285" i="22"/>
  <c r="F285" i="22" s="1"/>
  <c r="F287" i="22" s="1"/>
  <c r="D312" i="22"/>
  <c r="D313" i="22" s="1"/>
  <c r="C96" i="21" s="1"/>
  <c r="E337" i="22"/>
  <c r="E357" i="22"/>
  <c r="E358" i="22" s="1"/>
  <c r="I318" i="22"/>
  <c r="D346" i="22"/>
  <c r="C107" i="21" s="1"/>
  <c r="E345" i="22"/>
  <c r="E346" i="22" s="1"/>
  <c r="E349" i="22"/>
  <c r="E351" i="22" s="1"/>
  <c r="D334" i="22"/>
  <c r="C103" i="21" s="1"/>
  <c r="E333" i="22"/>
  <c r="E334" i="22" s="1"/>
  <c r="G89" i="21"/>
  <c r="C86" i="21"/>
  <c r="I299" i="22"/>
  <c r="D89" i="21"/>
  <c r="F89" i="21"/>
  <c r="C91" i="21"/>
  <c r="H91" i="21" s="1"/>
  <c r="E89" i="21"/>
  <c r="I294" i="22"/>
  <c r="I269" i="22"/>
  <c r="C258" i="22"/>
  <c r="D258" i="22" s="1"/>
  <c r="D260" i="22" s="1"/>
  <c r="C78" i="21" s="1"/>
  <c r="D59" i="21"/>
  <c r="H59" i="21" s="1"/>
  <c r="D193" i="22"/>
  <c r="C60" i="21" s="1"/>
  <c r="C74" i="21"/>
  <c r="E253" i="22"/>
  <c r="D76" i="21" s="1"/>
  <c r="D75" i="21" s="1"/>
  <c r="E246" i="22"/>
  <c r="E247" i="22" s="1"/>
  <c r="D253" i="22"/>
  <c r="I235" i="22"/>
  <c r="C238" i="22"/>
  <c r="F99" i="22"/>
  <c r="F101" i="22" s="1"/>
  <c r="E38" i="21" s="1"/>
  <c r="C66" i="22"/>
  <c r="E59" i="22"/>
  <c r="D60" i="22"/>
  <c r="E39" i="22"/>
  <c r="E199" i="22" l="1"/>
  <c r="E200" i="22" s="1"/>
  <c r="D62" i="21" s="1"/>
  <c r="D61" i="21" s="1"/>
  <c r="C61" i="21"/>
  <c r="H89" i="21"/>
  <c r="C106" i="21"/>
  <c r="C105" i="21" s="1"/>
  <c r="C175" i="21" s="1"/>
  <c r="C50" i="21"/>
  <c r="H50" i="21" s="1"/>
  <c r="F337" i="22"/>
  <c r="E339" i="22"/>
  <c r="D104" i="21" s="1"/>
  <c r="G192" i="22"/>
  <c r="F193" i="22"/>
  <c r="E60" i="21" s="1"/>
  <c r="E58" i="21" s="1"/>
  <c r="E364" i="22"/>
  <c r="D114" i="21" s="1"/>
  <c r="E287" i="22"/>
  <c r="D88" i="21" s="1"/>
  <c r="C110" i="21"/>
  <c r="C73" i="21"/>
  <c r="C128" i="21"/>
  <c r="C58" i="21"/>
  <c r="C77" i="21"/>
  <c r="C102" i="21"/>
  <c r="C101" i="21" s="1"/>
  <c r="C95" i="21"/>
  <c r="E134" i="21"/>
  <c r="H417" i="22"/>
  <c r="F137" i="21"/>
  <c r="H410" i="22"/>
  <c r="F131" i="21"/>
  <c r="H398" i="22"/>
  <c r="H399" i="22" s="1"/>
  <c r="E131" i="21"/>
  <c r="G391" i="22"/>
  <c r="G392" i="22" s="1"/>
  <c r="D216" i="22"/>
  <c r="E215" i="22"/>
  <c r="E216" i="22" s="1"/>
  <c r="E124" i="21"/>
  <c r="G376" i="22"/>
  <c r="G378" i="22" s="1"/>
  <c r="E312" i="22"/>
  <c r="F363" i="22"/>
  <c r="D112" i="21"/>
  <c r="F357" i="22"/>
  <c r="F358" i="22" s="1"/>
  <c r="D108" i="21"/>
  <c r="F349" i="22"/>
  <c r="F351" i="22" s="1"/>
  <c r="D107" i="21"/>
  <c r="F345" i="22"/>
  <c r="F346" i="22" s="1"/>
  <c r="D103" i="21"/>
  <c r="F333" i="22"/>
  <c r="F334" i="22" s="1"/>
  <c r="C89" i="21"/>
  <c r="C85" i="21" s="1"/>
  <c r="E88" i="21"/>
  <c r="G285" i="22"/>
  <c r="G287" i="22" s="1"/>
  <c r="D87" i="21"/>
  <c r="E87" i="21"/>
  <c r="E258" i="22"/>
  <c r="D58" i="21"/>
  <c r="F199" i="22"/>
  <c r="F200" i="22" s="1"/>
  <c r="C76" i="21"/>
  <c r="F253" i="22"/>
  <c r="E76" i="21" s="1"/>
  <c r="E75" i="21" s="1"/>
  <c r="F246" i="22"/>
  <c r="F247" i="22" s="1"/>
  <c r="C24" i="21"/>
  <c r="G99" i="22"/>
  <c r="G101" i="22" s="1"/>
  <c r="F38" i="21" s="1"/>
  <c r="D66" i="22"/>
  <c r="E66" i="22" s="1"/>
  <c r="C85" i="22"/>
  <c r="D85" i="22" s="1"/>
  <c r="F59" i="22"/>
  <c r="E60" i="22"/>
  <c r="D24" i="21" s="1"/>
  <c r="F39" i="22"/>
  <c r="E40" i="22"/>
  <c r="C177" i="21" l="1"/>
  <c r="C109" i="21"/>
  <c r="C176" i="21" s="1"/>
  <c r="C171" i="21"/>
  <c r="C174" i="21"/>
  <c r="C100" i="21"/>
  <c r="C173" i="21" s="1"/>
  <c r="H87" i="21"/>
  <c r="D113" i="21"/>
  <c r="F364" i="22"/>
  <c r="E114" i="21" s="1"/>
  <c r="E113" i="21" s="1"/>
  <c r="G337" i="22"/>
  <c r="F339" i="22"/>
  <c r="E104" i="21" s="1"/>
  <c r="E313" i="22"/>
  <c r="D96" i="21" s="1"/>
  <c r="G193" i="22"/>
  <c r="F60" i="21" s="1"/>
  <c r="H192" i="22"/>
  <c r="H411" i="22"/>
  <c r="I411" i="22" s="1"/>
  <c r="F66" i="22"/>
  <c r="E67" i="22"/>
  <c r="H418" i="22"/>
  <c r="G137" i="21" s="1"/>
  <c r="H137" i="21" s="1"/>
  <c r="E260" i="22"/>
  <c r="D78" i="21" s="1"/>
  <c r="D111" i="21"/>
  <c r="D110" i="21" s="1"/>
  <c r="D86" i="21"/>
  <c r="D85" i="21" s="1"/>
  <c r="D102" i="21"/>
  <c r="D101" i="21" s="1"/>
  <c r="H391" i="22"/>
  <c r="F129" i="21"/>
  <c r="F128" i="21" s="1"/>
  <c r="F135" i="21"/>
  <c r="G131" i="21"/>
  <c r="H131" i="21" s="1"/>
  <c r="E129" i="21"/>
  <c r="F215" i="22"/>
  <c r="F216" i="22" s="1"/>
  <c r="F124" i="21"/>
  <c r="H376" i="22"/>
  <c r="F312" i="22"/>
  <c r="D106" i="21"/>
  <c r="D105" i="21" s="1"/>
  <c r="D175" i="21" s="1"/>
  <c r="G363" i="22"/>
  <c r="E86" i="21"/>
  <c r="E85" i="21" s="1"/>
  <c r="E112" i="21"/>
  <c r="E111" i="21" s="1"/>
  <c r="G357" i="22"/>
  <c r="G358" i="22" s="1"/>
  <c r="G345" i="22"/>
  <c r="G346" i="22" s="1"/>
  <c r="E107" i="21"/>
  <c r="G349" i="22"/>
  <c r="G351" i="22" s="1"/>
  <c r="E108" i="21"/>
  <c r="E103" i="21"/>
  <c r="G333" i="22"/>
  <c r="G334" i="22" s="1"/>
  <c r="H285" i="22"/>
  <c r="H287" i="22" s="1"/>
  <c r="F88" i="21"/>
  <c r="I282" i="22"/>
  <c r="F258" i="22"/>
  <c r="E62" i="21"/>
  <c r="G199" i="22"/>
  <c r="G200" i="22" s="1"/>
  <c r="H253" i="22"/>
  <c r="G76" i="21" s="1"/>
  <c r="G75" i="21" s="1"/>
  <c r="G253" i="22"/>
  <c r="F76" i="21" s="1"/>
  <c r="F75" i="21" s="1"/>
  <c r="I252" i="22"/>
  <c r="D74" i="21"/>
  <c r="G246" i="22"/>
  <c r="G247" i="22" s="1"/>
  <c r="E74" i="21"/>
  <c r="E73" i="21" s="1"/>
  <c r="C75" i="21"/>
  <c r="D18" i="21"/>
  <c r="H99" i="22"/>
  <c r="H101" i="22" s="1"/>
  <c r="G38" i="21" s="1"/>
  <c r="H38" i="21" s="1"/>
  <c r="H37" i="21" s="1"/>
  <c r="D86" i="22"/>
  <c r="E85" i="22"/>
  <c r="E86" i="22" s="1"/>
  <c r="G59" i="22"/>
  <c r="G258" i="22" s="1"/>
  <c r="G260" i="22" s="1"/>
  <c r="F60" i="22"/>
  <c r="E24" i="21" s="1"/>
  <c r="E23" i="21" s="1"/>
  <c r="G39" i="22"/>
  <c r="G238" i="22" s="1"/>
  <c r="F40" i="22"/>
  <c r="E18" i="21" s="1"/>
  <c r="D177" i="21" l="1"/>
  <c r="D109" i="21"/>
  <c r="D176" i="21" s="1"/>
  <c r="E171" i="21"/>
  <c r="D174" i="21"/>
  <c r="D100" i="21"/>
  <c r="D173" i="21" s="1"/>
  <c r="D171" i="21"/>
  <c r="H76" i="21"/>
  <c r="H75" i="21" s="1"/>
  <c r="D95" i="21"/>
  <c r="D77" i="21"/>
  <c r="H378" i="22"/>
  <c r="G124" i="21" s="1"/>
  <c r="H124" i="21" s="1"/>
  <c r="G339" i="22"/>
  <c r="H337" i="22"/>
  <c r="E110" i="21"/>
  <c r="G364" i="22"/>
  <c r="F114" i="21" s="1"/>
  <c r="H193" i="22"/>
  <c r="I193" i="22" s="1"/>
  <c r="G312" i="22"/>
  <c r="G313" i="22" s="1"/>
  <c r="F96" i="21" s="1"/>
  <c r="F95" i="21" s="1"/>
  <c r="F313" i="22"/>
  <c r="E96" i="21" s="1"/>
  <c r="F58" i="21"/>
  <c r="G135" i="21"/>
  <c r="I418" i="22"/>
  <c r="H392" i="22"/>
  <c r="G129" i="21" s="1"/>
  <c r="H129" i="21" s="1"/>
  <c r="H128" i="21" s="1"/>
  <c r="G66" i="22"/>
  <c r="F67" i="22"/>
  <c r="F260" i="22"/>
  <c r="E78" i="21" s="1"/>
  <c r="E77" i="21" s="1"/>
  <c r="G240" i="22"/>
  <c r="F72" i="21" s="1"/>
  <c r="F70" i="21" s="1"/>
  <c r="E102" i="21"/>
  <c r="E101" i="21" s="1"/>
  <c r="E128" i="21"/>
  <c r="F134" i="21"/>
  <c r="F86" i="21"/>
  <c r="F85" i="21" s="1"/>
  <c r="E61" i="21"/>
  <c r="I399" i="22"/>
  <c r="G215" i="22"/>
  <c r="G216" i="22" s="1"/>
  <c r="H363" i="22"/>
  <c r="E106" i="21"/>
  <c r="E105" i="21" s="1"/>
  <c r="E175" i="21" s="1"/>
  <c r="I287" i="22"/>
  <c r="G88" i="21"/>
  <c r="G86" i="21" s="1"/>
  <c r="G85" i="21" s="1"/>
  <c r="F112" i="21"/>
  <c r="H357" i="22"/>
  <c r="F78" i="21"/>
  <c r="F77" i="21" s="1"/>
  <c r="F108" i="21"/>
  <c r="H349" i="22"/>
  <c r="F107" i="21"/>
  <c r="H345" i="22"/>
  <c r="H346" i="22" s="1"/>
  <c r="F103" i="21"/>
  <c r="H333" i="22"/>
  <c r="H199" i="22"/>
  <c r="I253" i="22"/>
  <c r="D73" i="21"/>
  <c r="H246" i="22"/>
  <c r="F74" i="21"/>
  <c r="F73" i="21" s="1"/>
  <c r="I101" i="22"/>
  <c r="C30" i="21"/>
  <c r="D30" i="21"/>
  <c r="F85" i="22"/>
  <c r="F86" i="22" s="1"/>
  <c r="H59" i="22"/>
  <c r="G60" i="22"/>
  <c r="F24" i="21" s="1"/>
  <c r="F23" i="21" s="1"/>
  <c r="F22" i="21" s="1"/>
  <c r="F160" i="21" s="1"/>
  <c r="H39" i="22"/>
  <c r="G40" i="22"/>
  <c r="H312" i="22" l="1"/>
  <c r="H313" i="22" s="1"/>
  <c r="I313" i="22" s="1"/>
  <c r="I378" i="22"/>
  <c r="I392" i="22"/>
  <c r="E177" i="21"/>
  <c r="E109" i="21"/>
  <c r="E176" i="21" s="1"/>
  <c r="F171" i="21"/>
  <c r="G171" i="21"/>
  <c r="E174" i="21"/>
  <c r="E100" i="21"/>
  <c r="E173" i="21" s="1"/>
  <c r="H88" i="21"/>
  <c r="H86" i="21" s="1"/>
  <c r="H85" i="21" s="1"/>
  <c r="H171" i="21" s="1"/>
  <c r="G134" i="21"/>
  <c r="H135" i="21"/>
  <c r="H134" i="21" s="1"/>
  <c r="F113" i="21"/>
  <c r="H200" i="22"/>
  <c r="G62" i="21" s="1"/>
  <c r="G61" i="21" s="1"/>
  <c r="H364" i="22"/>
  <c r="G114" i="21" s="1"/>
  <c r="G113" i="21" s="1"/>
  <c r="F104" i="21"/>
  <c r="H247" i="22"/>
  <c r="I247" i="22" s="1"/>
  <c r="H358" i="22"/>
  <c r="G112" i="21" s="1"/>
  <c r="H112" i="21" s="1"/>
  <c r="H111" i="21" s="1"/>
  <c r="H334" i="22"/>
  <c r="G103" i="21" s="1"/>
  <c r="H103" i="21" s="1"/>
  <c r="H351" i="22"/>
  <c r="G108" i="21" s="1"/>
  <c r="H108" i="21" s="1"/>
  <c r="G60" i="21"/>
  <c r="H60" i="21" s="1"/>
  <c r="H339" i="22"/>
  <c r="G104" i="21" s="1"/>
  <c r="G128" i="21"/>
  <c r="G67" i="22"/>
  <c r="F26" i="21" s="1"/>
  <c r="H66" i="22"/>
  <c r="I260" i="22"/>
  <c r="F111" i="21"/>
  <c r="E95" i="21"/>
  <c r="H215" i="22"/>
  <c r="H216" i="22" s="1"/>
  <c r="I216" i="22" s="1"/>
  <c r="F106" i="21"/>
  <c r="F105" i="21" s="1"/>
  <c r="F175" i="21" s="1"/>
  <c r="I346" i="22"/>
  <c r="G107" i="21"/>
  <c r="H107" i="21" s="1"/>
  <c r="H60" i="22"/>
  <c r="G24" i="21" s="1"/>
  <c r="G23" i="21" s="1"/>
  <c r="G22" i="21" s="1"/>
  <c r="G160" i="21" s="1"/>
  <c r="H258" i="22"/>
  <c r="I200" i="22"/>
  <c r="F62" i="21"/>
  <c r="H40" i="22"/>
  <c r="G18" i="21" s="1"/>
  <c r="G17" i="21" s="1"/>
  <c r="H238" i="22"/>
  <c r="G85" i="22"/>
  <c r="G86" i="22" s="1"/>
  <c r="F18" i="21"/>
  <c r="F17" i="21" s="1"/>
  <c r="F110" i="21" l="1"/>
  <c r="F109" i="21" s="1"/>
  <c r="F176" i="21" s="1"/>
  <c r="I358" i="22"/>
  <c r="I364" i="22"/>
  <c r="I351" i="22"/>
  <c r="G74" i="21"/>
  <c r="G73" i="21" s="1"/>
  <c r="H62" i="21"/>
  <c r="H61" i="21" s="1"/>
  <c r="H106" i="21"/>
  <c r="H105" i="21" s="1"/>
  <c r="H175" i="21" s="1"/>
  <c r="F177" i="21"/>
  <c r="H24" i="21"/>
  <c r="H23" i="21" s="1"/>
  <c r="H114" i="21"/>
  <c r="H113" i="21" s="1"/>
  <c r="H110" i="21" s="1"/>
  <c r="H109" i="21" s="1"/>
  <c r="H176" i="21" s="1"/>
  <c r="H104" i="21"/>
  <c r="H102" i="21" s="1"/>
  <c r="H101" i="21" s="1"/>
  <c r="G111" i="21"/>
  <c r="G110" i="21" s="1"/>
  <c r="G102" i="21"/>
  <c r="G101" i="21" s="1"/>
  <c r="G58" i="21"/>
  <c r="H58" i="21" s="1"/>
  <c r="I334" i="22"/>
  <c r="F102" i="21"/>
  <c r="F101" i="21" s="1"/>
  <c r="G106" i="21"/>
  <c r="G105" i="21" s="1"/>
  <c r="G175" i="21" s="1"/>
  <c r="G96" i="21"/>
  <c r="H96" i="21" s="1"/>
  <c r="H95" i="21" s="1"/>
  <c r="I339" i="22"/>
  <c r="I60" i="22"/>
  <c r="H260" i="22"/>
  <c r="G78" i="21" s="1"/>
  <c r="H78" i="21" s="1"/>
  <c r="H77" i="21" s="1"/>
  <c r="H67" i="22"/>
  <c r="G26" i="21" s="1"/>
  <c r="H240" i="22"/>
  <c r="G72" i="21" s="1"/>
  <c r="G70" i="21" s="1"/>
  <c r="F61" i="21"/>
  <c r="I40" i="22"/>
  <c r="F30" i="21"/>
  <c r="H85" i="22"/>
  <c r="E30" i="21"/>
  <c r="H74" i="21" l="1"/>
  <c r="H73" i="21" s="1"/>
  <c r="H100" i="21"/>
  <c r="H173" i="21" s="1"/>
  <c r="F174" i="21"/>
  <c r="F100" i="21"/>
  <c r="F173" i="21" s="1"/>
  <c r="G177" i="21"/>
  <c r="G109" i="21"/>
  <c r="G176" i="21" s="1"/>
  <c r="G174" i="21"/>
  <c r="G100" i="21"/>
  <c r="G173" i="21" s="1"/>
  <c r="G95" i="21"/>
  <c r="H177" i="21"/>
  <c r="H174" i="21"/>
  <c r="G77" i="21"/>
  <c r="H86" i="22"/>
  <c r="I86" i="22" s="1"/>
  <c r="C87" i="22"/>
  <c r="D87" i="22" s="1"/>
  <c r="B87" i="22"/>
  <c r="G30" i="21" l="1"/>
  <c r="H30" i="21" s="1"/>
  <c r="E87" i="22"/>
  <c r="F87" i="22" l="1"/>
  <c r="F171" i="33" l="1"/>
  <c r="F169" i="33"/>
  <c r="F168" i="33"/>
  <c r="F173" i="33"/>
  <c r="F172" i="33"/>
  <c r="E170" i="33"/>
  <c r="F170" i="33" s="1"/>
  <c r="F190" i="33"/>
  <c r="F189" i="33"/>
  <c r="F188" i="33"/>
  <c r="F157" i="33"/>
  <c r="F156" i="33"/>
  <c r="F155" i="33"/>
  <c r="F140" i="33"/>
  <c r="F139" i="33"/>
  <c r="F138" i="33"/>
  <c r="F122" i="33"/>
  <c r="F120" i="33"/>
  <c r="F119" i="33"/>
  <c r="F118" i="33"/>
  <c r="F102" i="33"/>
  <c r="F101" i="33"/>
  <c r="F100" i="33"/>
  <c r="F67" i="33"/>
  <c r="F66" i="33"/>
  <c r="F65" i="33"/>
  <c r="F48" i="33"/>
  <c r="F47" i="33"/>
  <c r="F46" i="33"/>
  <c r="F29" i="33"/>
  <c r="F28" i="33"/>
  <c r="F27" i="33"/>
  <c r="F283" i="33"/>
  <c r="E282" i="33"/>
  <c r="F281" i="33"/>
  <c r="E281" i="33"/>
  <c r="F280" i="33"/>
  <c r="E280" i="33"/>
  <c r="F279" i="33"/>
  <c r="E279" i="33"/>
  <c r="E278" i="33"/>
  <c r="F266" i="33"/>
  <c r="E265" i="33"/>
  <c r="F264" i="33"/>
  <c r="E264" i="33"/>
  <c r="F263" i="33"/>
  <c r="E263" i="33"/>
  <c r="F262" i="33"/>
  <c r="E262" i="33"/>
  <c r="E261" i="33"/>
  <c r="F245" i="33"/>
  <c r="F244" i="33"/>
  <c r="F243" i="33"/>
  <c r="G265" i="33" l="1"/>
  <c r="G283" i="33"/>
  <c r="G282" i="33"/>
  <c r="G261" i="33"/>
  <c r="F174" i="33"/>
  <c r="F175" i="33" s="1"/>
  <c r="G266" i="33"/>
  <c r="G278" i="33"/>
  <c r="G263" i="33"/>
  <c r="G279" i="33"/>
  <c r="G281" i="33"/>
  <c r="G264" i="33"/>
  <c r="G280" i="33"/>
  <c r="G262" i="33"/>
  <c r="C143" i="22" l="1"/>
  <c r="G267" i="33"/>
  <c r="G268" i="33" s="1"/>
  <c r="C169" i="22" s="1"/>
  <c r="G284" i="33"/>
  <c r="G285" i="33" s="1"/>
  <c r="C170" i="22" s="1"/>
  <c r="C129" i="22" l="1"/>
  <c r="C51" i="22"/>
  <c r="D51" i="22" s="1"/>
  <c r="C31" i="22"/>
  <c r="F226" i="33"/>
  <c r="F225" i="33"/>
  <c r="F224" i="33"/>
  <c r="F209" i="33"/>
  <c r="F208" i="33"/>
  <c r="F207" i="33"/>
  <c r="B127" i="33"/>
  <c r="A127" i="33"/>
  <c r="F247" i="33"/>
  <c r="E246" i="33"/>
  <c r="E245" i="33"/>
  <c r="E244" i="33"/>
  <c r="E243" i="33"/>
  <c r="E242" i="33"/>
  <c r="F228" i="33"/>
  <c r="E227" i="33"/>
  <c r="E226" i="33"/>
  <c r="E225" i="33"/>
  <c r="E224" i="33"/>
  <c r="E223" i="33"/>
  <c r="F211" i="33"/>
  <c r="E210" i="33"/>
  <c r="E209" i="33"/>
  <c r="E208" i="33"/>
  <c r="E207" i="33"/>
  <c r="E206" i="33"/>
  <c r="F192" i="33"/>
  <c r="E191" i="33"/>
  <c r="E190" i="33"/>
  <c r="E189" i="33"/>
  <c r="E188" i="33"/>
  <c r="E187" i="33"/>
  <c r="F159" i="33"/>
  <c r="E158" i="33"/>
  <c r="E157" i="33"/>
  <c r="E156" i="33"/>
  <c r="E155" i="33"/>
  <c r="E154" i="33"/>
  <c r="F142" i="33"/>
  <c r="E141" i="33"/>
  <c r="E140" i="33"/>
  <c r="E139" i="33"/>
  <c r="E138" i="33"/>
  <c r="E137" i="33"/>
  <c r="E121" i="33"/>
  <c r="E120" i="33"/>
  <c r="E119" i="33"/>
  <c r="E118" i="33"/>
  <c r="E117" i="33"/>
  <c r="F104" i="33"/>
  <c r="E103" i="33"/>
  <c r="E102" i="33"/>
  <c r="E101" i="33"/>
  <c r="E100" i="33"/>
  <c r="E99" i="33"/>
  <c r="F69" i="33"/>
  <c r="E68" i="33"/>
  <c r="E67" i="33"/>
  <c r="E66" i="33"/>
  <c r="E65" i="33"/>
  <c r="E64" i="33"/>
  <c r="F50" i="33"/>
  <c r="E49" i="33"/>
  <c r="E48" i="33"/>
  <c r="E47" i="33"/>
  <c r="E46" i="33"/>
  <c r="E45" i="33"/>
  <c r="B4" i="33"/>
  <c r="A4" i="33"/>
  <c r="F31" i="33"/>
  <c r="E30" i="33"/>
  <c r="E29" i="33"/>
  <c r="E28" i="33"/>
  <c r="E27" i="33"/>
  <c r="E26" i="33"/>
  <c r="F32" i="32"/>
  <c r="F33" i="32"/>
  <c r="F36" i="32"/>
  <c r="F22" i="32"/>
  <c r="F23" i="32"/>
  <c r="F19" i="32"/>
  <c r="F9" i="32"/>
  <c r="D10" i="32"/>
  <c r="F10" i="32" s="1"/>
  <c r="F11" i="32"/>
  <c r="F12" i="32"/>
  <c r="F7" i="32"/>
  <c r="F35" i="32"/>
  <c r="F34" i="32"/>
  <c r="F31" i="32"/>
  <c r="F24" i="32"/>
  <c r="F21" i="32"/>
  <c r="F20" i="32"/>
  <c r="F8" i="32"/>
  <c r="E51" i="22" l="1"/>
  <c r="D53" i="22"/>
  <c r="G101" i="33"/>
  <c r="G104" i="33"/>
  <c r="G121" i="33"/>
  <c r="G242" i="33"/>
  <c r="G245" i="33"/>
  <c r="G26" i="33"/>
  <c r="G30" i="33"/>
  <c r="G122" i="33"/>
  <c r="G191" i="33"/>
  <c r="G244" i="33"/>
  <c r="G246" i="33"/>
  <c r="G159" i="33"/>
  <c r="G243" i="33"/>
  <c r="G118" i="33"/>
  <c r="G158" i="33"/>
  <c r="G247" i="33"/>
  <c r="G50" i="33"/>
  <c r="G206" i="33"/>
  <c r="G223" i="33"/>
  <c r="G31" i="33"/>
  <c r="G49" i="33"/>
  <c r="G66" i="33"/>
  <c r="G69" i="33"/>
  <c r="G142" i="33"/>
  <c r="G192" i="33"/>
  <c r="G210" i="33"/>
  <c r="G227" i="33"/>
  <c r="G68" i="33"/>
  <c r="G103" i="33"/>
  <c r="G117" i="33"/>
  <c r="G141" i="33"/>
  <c r="G187" i="33"/>
  <c r="G190" i="33"/>
  <c r="G209" i="33"/>
  <c r="G226" i="33"/>
  <c r="G64" i="33"/>
  <c r="G67" i="33"/>
  <c r="G99" i="33"/>
  <c r="G102" i="33"/>
  <c r="G119" i="33"/>
  <c r="G137" i="33"/>
  <c r="G140" i="33"/>
  <c r="G154" i="33"/>
  <c r="G157" i="33"/>
  <c r="G211" i="33"/>
  <c r="G228" i="33"/>
  <c r="G45" i="33"/>
  <c r="G46" i="33"/>
  <c r="G189" i="33"/>
  <c r="G208" i="33"/>
  <c r="G225" i="33"/>
  <c r="G48" i="33"/>
  <c r="G65" i="33"/>
  <c r="G100" i="33"/>
  <c r="G28" i="33"/>
  <c r="G47" i="33"/>
  <c r="G120" i="33"/>
  <c r="G139" i="33"/>
  <c r="G156" i="33"/>
  <c r="G188" i="33"/>
  <c r="G207" i="33"/>
  <c r="G224" i="33"/>
  <c r="G138" i="33"/>
  <c r="G155" i="33"/>
  <c r="G27" i="33"/>
  <c r="G29" i="33"/>
  <c r="F37" i="32"/>
  <c r="F38" i="32" s="1"/>
  <c r="F25" i="32"/>
  <c r="F26" i="32" s="1"/>
  <c r="F13" i="32"/>
  <c r="F14" i="32" s="1"/>
  <c r="C21" i="21" l="1"/>
  <c r="F51" i="22"/>
  <c r="E53" i="22"/>
  <c r="D21" i="21" s="1"/>
  <c r="C122" i="22"/>
  <c r="C99" i="22"/>
  <c r="C92" i="22"/>
  <c r="C136" i="22"/>
  <c r="G193" i="33"/>
  <c r="G194" i="33" s="1"/>
  <c r="C148" i="22" s="1"/>
  <c r="G32" i="33"/>
  <c r="G33" i="33" s="1"/>
  <c r="C15" i="22" s="1"/>
  <c r="C70" i="22" s="1"/>
  <c r="D70" i="22" s="1"/>
  <c r="G105" i="33"/>
  <c r="G106" i="33" s="1"/>
  <c r="C205" i="22" s="1"/>
  <c r="D205" i="22" s="1"/>
  <c r="G160" i="33"/>
  <c r="G161" i="33" s="1"/>
  <c r="C324" i="22" s="1"/>
  <c r="D324" i="22" s="1"/>
  <c r="E324" i="22" s="1"/>
  <c r="F324" i="22" s="1"/>
  <c r="G324" i="22" s="1"/>
  <c r="H324" i="22" s="1"/>
  <c r="G248" i="33"/>
  <c r="G249" i="33" s="1"/>
  <c r="C163" i="22" s="1"/>
  <c r="G229" i="33"/>
  <c r="G230" i="33" s="1"/>
  <c r="G51" i="33"/>
  <c r="G52" i="33" s="1"/>
  <c r="G212" i="33"/>
  <c r="G213" i="33" s="1"/>
  <c r="G70" i="33"/>
  <c r="G71" i="33" s="1"/>
  <c r="C106" i="22" s="1"/>
  <c r="G123" i="33"/>
  <c r="G124" i="33" s="1"/>
  <c r="C206" i="22" s="1"/>
  <c r="D206" i="22" s="1"/>
  <c r="E206" i="22" s="1"/>
  <c r="F206" i="22" s="1"/>
  <c r="G206" i="22" s="1"/>
  <c r="H206" i="22" s="1"/>
  <c r="G143" i="33"/>
  <c r="G144" i="33" s="1"/>
  <c r="C323" i="22" s="1"/>
  <c r="D323" i="22" s="1"/>
  <c r="H21" i="21" l="1"/>
  <c r="C156" i="22"/>
  <c r="C220" i="22"/>
  <c r="D220" i="22" s="1"/>
  <c r="E220" i="22" s="1"/>
  <c r="F220" i="22" s="1"/>
  <c r="G220" i="22" s="1"/>
  <c r="H220" i="22" s="1"/>
  <c r="C155" i="22"/>
  <c r="C219" i="22"/>
  <c r="D219" i="22" s="1"/>
  <c r="E205" i="22"/>
  <c r="E209" i="22" s="1"/>
  <c r="D209" i="22"/>
  <c r="E70" i="22"/>
  <c r="E72" i="22" s="1"/>
  <c r="D72" i="22"/>
  <c r="G51" i="22"/>
  <c r="F53" i="22"/>
  <c r="E323" i="22"/>
  <c r="E327" i="22" s="1"/>
  <c r="D327" i="22"/>
  <c r="E219" i="22" l="1"/>
  <c r="E223" i="22" s="1"/>
  <c r="D223" i="22"/>
  <c r="C67" i="21"/>
  <c r="C64" i="21"/>
  <c r="F205" i="22"/>
  <c r="F209" i="22" s="1"/>
  <c r="H51" i="22"/>
  <c r="H53" i="22" s="1"/>
  <c r="G53" i="22"/>
  <c r="C27" i="21"/>
  <c r="D27" i="21"/>
  <c r="F70" i="22"/>
  <c r="F72" i="22" s="1"/>
  <c r="C99" i="21"/>
  <c r="F323" i="22"/>
  <c r="F327" i="22" s="1"/>
  <c r="D99" i="21"/>
  <c r="D98" i="21" s="1"/>
  <c r="C63" i="21" l="1"/>
  <c r="C98" i="21"/>
  <c r="I53" i="22"/>
  <c r="C69" i="21"/>
  <c r="F219" i="22"/>
  <c r="F223" i="22" s="1"/>
  <c r="D69" i="21"/>
  <c r="G205" i="22"/>
  <c r="G209" i="22" s="1"/>
  <c r="D64" i="21"/>
  <c r="D63" i="21" s="1"/>
  <c r="D57" i="21" s="1"/>
  <c r="D67" i="21"/>
  <c r="E27" i="21"/>
  <c r="G70" i="22"/>
  <c r="G72" i="22" s="1"/>
  <c r="G323" i="22"/>
  <c r="G327" i="22" s="1"/>
  <c r="E99" i="21"/>
  <c r="E98" i="21" s="1"/>
  <c r="D167" i="21" l="1"/>
  <c r="C57" i="21"/>
  <c r="G219" i="22"/>
  <c r="G223" i="22" s="1"/>
  <c r="E69" i="21"/>
  <c r="E67" i="21"/>
  <c r="E64" i="21"/>
  <c r="E63" i="21" s="1"/>
  <c r="H205" i="22"/>
  <c r="H209" i="22" s="1"/>
  <c r="H70" i="22"/>
  <c r="H323" i="22"/>
  <c r="C167" i="21" l="1"/>
  <c r="H72" i="22"/>
  <c r="G27" i="21" s="1"/>
  <c r="H327" i="22"/>
  <c r="G99" i="21" s="1"/>
  <c r="G98" i="21" s="1"/>
  <c r="H219" i="22"/>
  <c r="G64" i="21"/>
  <c r="G63" i="21" s="1"/>
  <c r="G57" i="21" s="1"/>
  <c r="G67" i="21"/>
  <c r="I209" i="22"/>
  <c r="E57" i="21"/>
  <c r="F67" i="21"/>
  <c r="F64" i="21"/>
  <c r="F27" i="21"/>
  <c r="F99" i="21"/>
  <c r="H64" i="21" l="1"/>
  <c r="H67" i="21"/>
  <c r="G167" i="21"/>
  <c r="H99" i="21"/>
  <c r="H98" i="21" s="1"/>
  <c r="E167" i="21"/>
  <c r="H27" i="21"/>
  <c r="F63" i="21"/>
  <c r="H63" i="21" s="1"/>
  <c r="H57" i="21" s="1"/>
  <c r="I327" i="22"/>
  <c r="I72" i="22"/>
  <c r="H223" i="22"/>
  <c r="G69" i="21" s="1"/>
  <c r="F98" i="21"/>
  <c r="F69" i="21"/>
  <c r="I223" i="22" l="1"/>
  <c r="H69" i="21"/>
  <c r="F57" i="21"/>
  <c r="F167" i="21" l="1"/>
  <c r="B305" i="22"/>
  <c r="D238" i="22"/>
  <c r="D240" i="22" s="1"/>
  <c r="C72" i="21" s="1"/>
  <c r="B170" i="22"/>
  <c r="B169" i="22"/>
  <c r="B163" i="22"/>
  <c r="B162" i="22"/>
  <c r="B156" i="22"/>
  <c r="B155" i="22"/>
  <c r="B143" i="22"/>
  <c r="C70" i="21" l="1"/>
  <c r="E238" i="22"/>
  <c r="E240" i="22" l="1"/>
  <c r="D72" i="21" s="1"/>
  <c r="F238" i="22"/>
  <c r="F240" i="22" s="1"/>
  <c r="D70" i="21" l="1"/>
  <c r="I240" i="22"/>
  <c r="E72" i="21"/>
  <c r="H72" i="21" s="1"/>
  <c r="E70" i="21" l="1"/>
  <c r="H70" i="21" s="1"/>
  <c r="A76" i="22" l="1"/>
  <c r="B47" i="22"/>
  <c r="B45" i="22"/>
  <c r="A45" i="22"/>
  <c r="B43" i="22"/>
  <c r="A43" i="22"/>
  <c r="B35" i="22" l="1"/>
  <c r="A35" i="22"/>
  <c r="B23" i="22"/>
  <c r="A23" i="22"/>
  <c r="B37" i="22"/>
  <c r="A37" i="22"/>
  <c r="D146" i="30"/>
  <c r="D145" i="30"/>
  <c r="D144" i="30"/>
  <c r="D143" i="30"/>
  <c r="D142" i="30"/>
  <c r="D141" i="30"/>
  <c r="D140" i="30"/>
  <c r="F133" i="30"/>
  <c r="F132" i="30"/>
  <c r="F131" i="30"/>
  <c r="D136" i="30"/>
  <c r="D135" i="30"/>
  <c r="D134" i="30"/>
  <c r="D133" i="30"/>
  <c r="D132" i="30"/>
  <c r="D131" i="30"/>
  <c r="D130" i="30"/>
  <c r="G145" i="30"/>
  <c r="G144" i="30"/>
  <c r="G143" i="30"/>
  <c r="G142" i="30"/>
  <c r="G141" i="30"/>
  <c r="G140" i="30"/>
  <c r="F135" i="30"/>
  <c r="E134" i="30"/>
  <c r="G134" i="30"/>
  <c r="E133" i="30"/>
  <c r="E132" i="30"/>
  <c r="E131" i="30"/>
  <c r="E130" i="30"/>
  <c r="G130" i="30" s="1"/>
  <c r="B30" i="22"/>
  <c r="A30" i="22"/>
  <c r="B27" i="22"/>
  <c r="B25" i="22"/>
  <c r="A25" i="22"/>
  <c r="D119" i="30"/>
  <c r="D118" i="30"/>
  <c r="F118" i="30" s="1"/>
  <c r="D117" i="30"/>
  <c r="F117" i="30" s="1"/>
  <c r="D116" i="30"/>
  <c r="F116" i="30" s="1"/>
  <c r="D115" i="30"/>
  <c r="D114" i="30"/>
  <c r="F114" i="30" s="1"/>
  <c r="D113" i="30"/>
  <c r="F113" i="30" s="1"/>
  <c r="F115" i="30"/>
  <c r="D107" i="30"/>
  <c r="D106" i="30"/>
  <c r="F83" i="33" s="1"/>
  <c r="D105" i="30"/>
  <c r="F82" i="33" s="1"/>
  <c r="D104" i="30"/>
  <c r="D103" i="30"/>
  <c r="D102" i="30"/>
  <c r="F79" i="33" s="1"/>
  <c r="D101" i="30"/>
  <c r="F105" i="30"/>
  <c r="D95" i="30"/>
  <c r="D94" i="30"/>
  <c r="D93" i="30"/>
  <c r="D92" i="30"/>
  <c r="D91" i="30"/>
  <c r="D90" i="30"/>
  <c r="D89" i="30"/>
  <c r="F94" i="30"/>
  <c r="E93" i="30"/>
  <c r="F92" i="30"/>
  <c r="E92" i="30"/>
  <c r="F91" i="30"/>
  <c r="E91" i="30"/>
  <c r="F90" i="30"/>
  <c r="E90" i="30"/>
  <c r="E89" i="30"/>
  <c r="D78" i="30"/>
  <c r="D72" i="30"/>
  <c r="D73" i="30"/>
  <c r="D74" i="30"/>
  <c r="D75" i="30"/>
  <c r="D76" i="30"/>
  <c r="D77" i="30"/>
  <c r="F75" i="30"/>
  <c r="F74" i="30"/>
  <c r="F73" i="30"/>
  <c r="E72" i="30"/>
  <c r="E73" i="30"/>
  <c r="E74" i="30"/>
  <c r="E75" i="30"/>
  <c r="E76" i="30"/>
  <c r="F77" i="30"/>
  <c r="D61" i="30"/>
  <c r="D60" i="30"/>
  <c r="D59" i="30"/>
  <c r="D58" i="30"/>
  <c r="D57" i="30"/>
  <c r="D56" i="30"/>
  <c r="D55" i="30"/>
  <c r="F102" i="30" l="1"/>
  <c r="F106" i="30"/>
  <c r="F101" i="30"/>
  <c r="F78" i="33"/>
  <c r="G135" i="30"/>
  <c r="F103" i="30"/>
  <c r="F80" i="33"/>
  <c r="F104" i="30"/>
  <c r="F107" i="30" s="1"/>
  <c r="F108" i="30" s="1"/>
  <c r="F81" i="33"/>
  <c r="C305" i="22"/>
  <c r="D305" i="22" s="1"/>
  <c r="C27" i="22"/>
  <c r="D27" i="22" s="1"/>
  <c r="E27" i="22" s="1"/>
  <c r="F27" i="22" s="1"/>
  <c r="C47" i="22"/>
  <c r="D47" i="22" s="1"/>
  <c r="G131" i="30"/>
  <c r="G133" i="30"/>
  <c r="G132" i="30"/>
  <c r="G146" i="30"/>
  <c r="G147" i="30" s="1"/>
  <c r="F119" i="30"/>
  <c r="F120" i="30" s="1"/>
  <c r="G91" i="30"/>
  <c r="G92" i="30"/>
  <c r="G89" i="30"/>
  <c r="G90" i="30"/>
  <c r="G93" i="30"/>
  <c r="G94" i="30"/>
  <c r="G73" i="30"/>
  <c r="G77" i="30"/>
  <c r="G75" i="30"/>
  <c r="G72" i="30"/>
  <c r="G74" i="30"/>
  <c r="G76" i="30"/>
  <c r="F57" i="30"/>
  <c r="F55" i="30"/>
  <c r="F56" i="30"/>
  <c r="F58" i="30"/>
  <c r="F59" i="30"/>
  <c r="F60" i="30"/>
  <c r="D143" i="22" l="1"/>
  <c r="D145" i="22" s="1"/>
  <c r="C434" i="22"/>
  <c r="F28" i="22"/>
  <c r="E15" i="21" s="1"/>
  <c r="G27" i="22"/>
  <c r="H27" i="22" s="1"/>
  <c r="F84" i="33"/>
  <c r="F85" i="33" s="1"/>
  <c r="C433" i="22" s="1"/>
  <c r="E305" i="22"/>
  <c r="E306" i="22" s="1"/>
  <c r="D94" i="21" s="1"/>
  <c r="D93" i="21" s="1"/>
  <c r="D306" i="22"/>
  <c r="D28" i="22"/>
  <c r="E28" i="22"/>
  <c r="D15" i="21" s="1"/>
  <c r="E47" i="22"/>
  <c r="E48" i="22" s="1"/>
  <c r="D48" i="22"/>
  <c r="G136" i="30"/>
  <c r="G137" i="30" s="1"/>
  <c r="G149" i="30" s="1"/>
  <c r="G95" i="30"/>
  <c r="G96" i="30" s="1"/>
  <c r="G78" i="30"/>
  <c r="G79" i="30" s="1"/>
  <c r="C381" i="22" s="1"/>
  <c r="F61" i="30"/>
  <c r="F62" i="30" s="1"/>
  <c r="C226" i="22" s="1"/>
  <c r="D226" i="22" s="1"/>
  <c r="D228" i="22" s="1"/>
  <c r="E143" i="22" l="1"/>
  <c r="E145" i="22" s="1"/>
  <c r="D433" i="22"/>
  <c r="C449" i="22"/>
  <c r="D434" i="22"/>
  <c r="C450" i="22"/>
  <c r="C428" i="22"/>
  <c r="D428" i="22" s="1"/>
  <c r="D381" i="22"/>
  <c r="E381" i="22" s="1"/>
  <c r="C402" i="22"/>
  <c r="C78" i="22"/>
  <c r="D78" i="22" s="1"/>
  <c r="E78" i="22" s="1"/>
  <c r="F78" i="22" s="1"/>
  <c r="G78" i="22" s="1"/>
  <c r="H78" i="22" s="1"/>
  <c r="C382" i="22"/>
  <c r="D382" i="22" s="1"/>
  <c r="E382" i="22" s="1"/>
  <c r="F382" i="22" s="1"/>
  <c r="G382" i="22" s="1"/>
  <c r="H382" i="22" s="1"/>
  <c r="C68" i="21"/>
  <c r="E226" i="22"/>
  <c r="E228" i="22" s="1"/>
  <c r="C77" i="22"/>
  <c r="D77" i="22" s="1"/>
  <c r="D81" i="22" s="1"/>
  <c r="C369" i="22"/>
  <c r="D369" i="22" s="1"/>
  <c r="C94" i="21"/>
  <c r="C179" i="22"/>
  <c r="D179" i="22" s="1"/>
  <c r="I28" i="22"/>
  <c r="D92" i="22"/>
  <c r="D94" i="22" s="1"/>
  <c r="C113" i="22"/>
  <c r="D113" i="22" s="1"/>
  <c r="C20" i="21"/>
  <c r="C15" i="21"/>
  <c r="D169" i="22"/>
  <c r="E169" i="22" s="1"/>
  <c r="D170" i="22"/>
  <c r="E170" i="22" s="1"/>
  <c r="F170" i="22" s="1"/>
  <c r="G170" i="22" s="1"/>
  <c r="H170" i="22" s="1"/>
  <c r="F305" i="22"/>
  <c r="F306" i="22" s="1"/>
  <c r="E94" i="21" s="1"/>
  <c r="E93" i="21" s="1"/>
  <c r="D92" i="21"/>
  <c r="D155" i="22"/>
  <c r="D156" i="22"/>
  <c r="E156" i="22" s="1"/>
  <c r="F156" i="22" s="1"/>
  <c r="G156" i="22" s="1"/>
  <c r="H156" i="22" s="1"/>
  <c r="D163" i="22"/>
  <c r="E163" i="22" s="1"/>
  <c r="D129" i="22"/>
  <c r="D131" i="22" s="1"/>
  <c r="F47" i="22"/>
  <c r="F48" i="22" s="1"/>
  <c r="D20" i="21"/>
  <c r="D19" i="21" l="1"/>
  <c r="H15" i="21"/>
  <c r="F143" i="22"/>
  <c r="F145" i="22" s="1"/>
  <c r="H20" i="21"/>
  <c r="H19" i="21" s="1"/>
  <c r="D172" i="21"/>
  <c r="D84" i="21"/>
  <c r="D170" i="21" s="1"/>
  <c r="C19" i="21"/>
  <c r="E385" i="22"/>
  <c r="C48" i="21"/>
  <c r="C47" i="21" s="1"/>
  <c r="F163" i="22"/>
  <c r="E166" i="22"/>
  <c r="E173" i="22"/>
  <c r="C93" i="21"/>
  <c r="C92" i="21" s="1"/>
  <c r="C66" i="21"/>
  <c r="C65" i="21" s="1"/>
  <c r="C37" i="21"/>
  <c r="C36" i="21"/>
  <c r="D449" i="22"/>
  <c r="E433" i="22"/>
  <c r="E434" i="22"/>
  <c r="D450" i="22"/>
  <c r="D437" i="22"/>
  <c r="C143" i="21" s="1"/>
  <c r="D402" i="22"/>
  <c r="E402" i="22" s="1"/>
  <c r="E404" i="22" s="1"/>
  <c r="C421" i="22"/>
  <c r="D421" i="22" s="1"/>
  <c r="E428" i="22"/>
  <c r="E430" i="22" s="1"/>
  <c r="D430" i="22"/>
  <c r="C142" i="21" s="1"/>
  <c r="E77" i="22"/>
  <c r="D125" i="21"/>
  <c r="D123" i="21" s="1"/>
  <c r="D120" i="21" s="1"/>
  <c r="D180" i="21" s="1"/>
  <c r="F381" i="22"/>
  <c r="F385" i="22" s="1"/>
  <c r="D385" i="22"/>
  <c r="D68" i="21"/>
  <c r="D66" i="21" s="1"/>
  <c r="D65" i="21" s="1"/>
  <c r="F226" i="22"/>
  <c r="F228" i="22" s="1"/>
  <c r="E369" i="22"/>
  <c r="E371" i="22" s="1"/>
  <c r="D371" i="22"/>
  <c r="E92" i="21"/>
  <c r="G305" i="22"/>
  <c r="G306" i="22" s="1"/>
  <c r="F94" i="21" s="1"/>
  <c r="F93" i="21" s="1"/>
  <c r="D181" i="22"/>
  <c r="E179" i="22"/>
  <c r="E181" i="22" s="1"/>
  <c r="C29" i="21"/>
  <c r="E92" i="22"/>
  <c r="E94" i="22" s="1"/>
  <c r="D36" i="21" s="1"/>
  <c r="E113" i="22"/>
  <c r="E115" i="22" s="1"/>
  <c r="D115" i="22"/>
  <c r="G47" i="22"/>
  <c r="G48" i="22" s="1"/>
  <c r="D173" i="22"/>
  <c r="D31" i="22"/>
  <c r="D33" i="22" s="1"/>
  <c r="D159" i="22"/>
  <c r="E155" i="22"/>
  <c r="F169" i="22"/>
  <c r="F173" i="22" s="1"/>
  <c r="D166" i="22"/>
  <c r="E129" i="22"/>
  <c r="E131" i="22" s="1"/>
  <c r="D48" i="21" s="1"/>
  <c r="D47" i="21" s="1"/>
  <c r="G143" i="22" l="1"/>
  <c r="G145" i="22" s="1"/>
  <c r="D453" i="22"/>
  <c r="C149" i="21" s="1"/>
  <c r="D404" i="22"/>
  <c r="C132" i="21" s="1"/>
  <c r="D56" i="21"/>
  <c r="D166" i="21" s="1"/>
  <c r="E172" i="21"/>
  <c r="E84" i="21"/>
  <c r="E170" i="21" s="1"/>
  <c r="C168" i="21"/>
  <c r="C172" i="21"/>
  <c r="C84" i="21"/>
  <c r="D168" i="21"/>
  <c r="E159" i="22"/>
  <c r="G163" i="22"/>
  <c r="F166" i="22"/>
  <c r="F77" i="22"/>
  <c r="F81" i="22" s="1"/>
  <c r="E81" i="22"/>
  <c r="D29" i="21" s="1"/>
  <c r="E437" i="22"/>
  <c r="D143" i="21" s="1"/>
  <c r="C141" i="21"/>
  <c r="C140" i="21" s="1"/>
  <c r="E449" i="22"/>
  <c r="F433" i="22"/>
  <c r="F434" i="22"/>
  <c r="E450" i="22"/>
  <c r="D423" i="22"/>
  <c r="C138" i="21" s="1"/>
  <c r="E421" i="22"/>
  <c r="E423" i="22" s="1"/>
  <c r="F428" i="22"/>
  <c r="F430" i="22" s="1"/>
  <c r="D142" i="21"/>
  <c r="D132" i="21"/>
  <c r="D130" i="21" s="1"/>
  <c r="D127" i="21" s="1"/>
  <c r="F402" i="22"/>
  <c r="F404" i="22" s="1"/>
  <c r="C125" i="21"/>
  <c r="G381" i="22"/>
  <c r="G385" i="22" s="1"/>
  <c r="E125" i="21"/>
  <c r="E123" i="21" s="1"/>
  <c r="E120" i="21" s="1"/>
  <c r="E180" i="21" s="1"/>
  <c r="E68" i="21"/>
  <c r="E66" i="21" s="1"/>
  <c r="E65" i="21" s="1"/>
  <c r="G226" i="22"/>
  <c r="C119" i="21"/>
  <c r="F369" i="22"/>
  <c r="F371" i="22" s="1"/>
  <c r="D119" i="21"/>
  <c r="H305" i="22"/>
  <c r="F92" i="21"/>
  <c r="F179" i="22"/>
  <c r="F181" i="22" s="1"/>
  <c r="G169" i="22"/>
  <c r="G173" i="22" s="1"/>
  <c r="C55" i="21"/>
  <c r="F92" i="22"/>
  <c r="D37" i="21"/>
  <c r="C42" i="21"/>
  <c r="D42" i="21"/>
  <c r="F113" i="22"/>
  <c r="F115" i="22" s="1"/>
  <c r="H47" i="22"/>
  <c r="H48" i="22" s="1"/>
  <c r="E31" i="22"/>
  <c r="E33" i="22" s="1"/>
  <c r="F155" i="22"/>
  <c r="F159" i="22" s="1"/>
  <c r="F129" i="22"/>
  <c r="F131" i="22" s="1"/>
  <c r="E48" i="21" s="1"/>
  <c r="E47" i="21" s="1"/>
  <c r="C56" i="21" l="1"/>
  <c r="C166" i="21" s="1"/>
  <c r="C170" i="21"/>
  <c r="C146" i="21"/>
  <c r="C145" i="21" s="1"/>
  <c r="H143" i="22"/>
  <c r="H145" i="22" s="1"/>
  <c r="I145" i="22" s="1"/>
  <c r="G77" i="22"/>
  <c r="G81" i="22" s="1"/>
  <c r="F29" i="21" s="1"/>
  <c r="E453" i="22"/>
  <c r="D149" i="21" s="1"/>
  <c r="D146" i="21" s="1"/>
  <c r="E56" i="21"/>
  <c r="E166" i="21" s="1"/>
  <c r="C185" i="21"/>
  <c r="C139" i="21"/>
  <c r="C184" i="21" s="1"/>
  <c r="E168" i="21"/>
  <c r="D182" i="21"/>
  <c r="F172" i="21"/>
  <c r="F84" i="21"/>
  <c r="F170" i="21" s="1"/>
  <c r="G166" i="22"/>
  <c r="H163" i="22"/>
  <c r="H166" i="22" s="1"/>
  <c r="H306" i="22"/>
  <c r="G94" i="21" s="1"/>
  <c r="H94" i="21" s="1"/>
  <c r="H93" i="21" s="1"/>
  <c r="H92" i="21" s="1"/>
  <c r="H84" i="21" s="1"/>
  <c r="H170" i="21" s="1"/>
  <c r="F94" i="22"/>
  <c r="E36" i="21" s="1"/>
  <c r="F437" i="22"/>
  <c r="E143" i="21" s="1"/>
  <c r="C54" i="21"/>
  <c r="C130" i="21"/>
  <c r="C127" i="21" s="1"/>
  <c r="C123" i="21"/>
  <c r="C120" i="21" s="1"/>
  <c r="C180" i="21" s="1"/>
  <c r="C136" i="21"/>
  <c r="C133" i="21" s="1"/>
  <c r="C183" i="21" s="1"/>
  <c r="D141" i="21"/>
  <c r="D140" i="21" s="1"/>
  <c r="F449" i="22"/>
  <c r="G433" i="22"/>
  <c r="G434" i="22"/>
  <c r="F450" i="22"/>
  <c r="G428" i="22"/>
  <c r="G430" i="22" s="1"/>
  <c r="E142" i="21"/>
  <c r="D138" i="21"/>
  <c r="D136" i="21" s="1"/>
  <c r="D133" i="21" s="1"/>
  <c r="D183" i="21" s="1"/>
  <c r="F421" i="22"/>
  <c r="F423" i="22" s="1"/>
  <c r="E132" i="21"/>
  <c r="E130" i="21" s="1"/>
  <c r="E127" i="21" s="1"/>
  <c r="G402" i="22"/>
  <c r="G404" i="22" s="1"/>
  <c r="H381" i="22"/>
  <c r="F125" i="21"/>
  <c r="F123" i="21" s="1"/>
  <c r="F120" i="21" s="1"/>
  <c r="F180" i="21" s="1"/>
  <c r="H226" i="22"/>
  <c r="G228" i="22"/>
  <c r="D118" i="21"/>
  <c r="D116" i="21"/>
  <c r="G369" i="22"/>
  <c r="G371" i="22" s="1"/>
  <c r="C118" i="21"/>
  <c r="C116" i="21"/>
  <c r="H169" i="22"/>
  <c r="H173" i="22" s="1"/>
  <c r="G179" i="22"/>
  <c r="G181" i="22" s="1"/>
  <c r="G155" i="22"/>
  <c r="G159" i="22" s="1"/>
  <c r="D55" i="21"/>
  <c r="D54" i="21" s="1"/>
  <c r="G129" i="22"/>
  <c r="G92" i="22"/>
  <c r="E37" i="21"/>
  <c r="I48" i="22"/>
  <c r="E42" i="21"/>
  <c r="G113" i="22"/>
  <c r="G115" i="22" s="1"/>
  <c r="C41" i="21"/>
  <c r="E29" i="21"/>
  <c r="D41" i="21"/>
  <c r="F31" i="22"/>
  <c r="D16" i="21"/>
  <c r="D14" i="21" s="1"/>
  <c r="C16" i="21"/>
  <c r="C187" i="21" l="1"/>
  <c r="C144" i="21"/>
  <c r="H77" i="22"/>
  <c r="H81" i="22" s="1"/>
  <c r="G29" i="21" s="1"/>
  <c r="H29" i="21" s="1"/>
  <c r="H28" i="21" s="1"/>
  <c r="D145" i="21"/>
  <c r="F453" i="22"/>
  <c r="E149" i="21" s="1"/>
  <c r="E146" i="21" s="1"/>
  <c r="E182" i="21"/>
  <c r="C182" i="21"/>
  <c r="C126" i="21"/>
  <c r="C181" i="21" s="1"/>
  <c r="D179" i="21"/>
  <c r="D115" i="21"/>
  <c r="D178" i="21" s="1"/>
  <c r="C179" i="21"/>
  <c r="C115" i="21"/>
  <c r="C178" i="21" s="1"/>
  <c r="D185" i="21"/>
  <c r="D139" i="21"/>
  <c r="D184" i="21" s="1"/>
  <c r="D126" i="21"/>
  <c r="D181" i="21" s="1"/>
  <c r="G437" i="22"/>
  <c r="F143" i="21" s="1"/>
  <c r="I166" i="22"/>
  <c r="H92" i="22"/>
  <c r="H94" i="22" s="1"/>
  <c r="G36" i="21" s="1"/>
  <c r="G94" i="22"/>
  <c r="F36" i="21" s="1"/>
  <c r="I306" i="22"/>
  <c r="H385" i="22"/>
  <c r="I385" i="22" s="1"/>
  <c r="H228" i="22"/>
  <c r="G68" i="21" s="1"/>
  <c r="G66" i="21" s="1"/>
  <c r="G65" i="21" s="1"/>
  <c r="G93" i="21"/>
  <c r="G92" i="21" s="1"/>
  <c r="E141" i="21"/>
  <c r="E140" i="21" s="1"/>
  <c r="G449" i="22"/>
  <c r="H433" i="22"/>
  <c r="H434" i="22"/>
  <c r="G450" i="22"/>
  <c r="G421" i="22"/>
  <c r="G423" i="22" s="1"/>
  <c r="E138" i="21"/>
  <c r="E136" i="21" s="1"/>
  <c r="E133" i="21" s="1"/>
  <c r="E183" i="21" s="1"/>
  <c r="H428" i="22"/>
  <c r="F142" i="21"/>
  <c r="F132" i="21"/>
  <c r="H402" i="22"/>
  <c r="I228" i="22"/>
  <c r="F68" i="21"/>
  <c r="E119" i="21"/>
  <c r="H369" i="22"/>
  <c r="F119" i="21"/>
  <c r="I173" i="22"/>
  <c r="E55" i="21"/>
  <c r="E54" i="21" s="1"/>
  <c r="H155" i="22"/>
  <c r="H159" i="22" s="1"/>
  <c r="H179" i="22"/>
  <c r="F55" i="21"/>
  <c r="F54" i="21" s="1"/>
  <c r="H129" i="22"/>
  <c r="H131" i="22" s="1"/>
  <c r="G48" i="21" s="1"/>
  <c r="G47" i="21" s="1"/>
  <c r="G131" i="22"/>
  <c r="H113" i="22"/>
  <c r="E41" i="21"/>
  <c r="G37" i="21"/>
  <c r="G31" i="22"/>
  <c r="F33" i="22"/>
  <c r="D187" i="21" l="1"/>
  <c r="D144" i="21"/>
  <c r="E145" i="21"/>
  <c r="I81" i="22"/>
  <c r="G453" i="22"/>
  <c r="F149" i="21" s="1"/>
  <c r="F146" i="21" s="1"/>
  <c r="H36" i="21"/>
  <c r="H35" i="21" s="1"/>
  <c r="E185" i="21"/>
  <c r="E139" i="21"/>
  <c r="E184" i="21" s="1"/>
  <c r="E126" i="21"/>
  <c r="E181" i="21" s="1"/>
  <c r="G172" i="21"/>
  <c r="G84" i="21"/>
  <c r="G168" i="21"/>
  <c r="H167" i="21"/>
  <c r="H68" i="21"/>
  <c r="H66" i="21" s="1"/>
  <c r="H65" i="21" s="1"/>
  <c r="H56" i="21" s="1"/>
  <c r="H166" i="21" s="1"/>
  <c r="H181" i="22"/>
  <c r="I181" i="22" s="1"/>
  <c r="H115" i="22"/>
  <c r="G42" i="21" s="1"/>
  <c r="G41" i="21" s="1"/>
  <c r="G125" i="21"/>
  <c r="H125" i="21" s="1"/>
  <c r="H123" i="21" s="1"/>
  <c r="H120" i="21" s="1"/>
  <c r="F48" i="21"/>
  <c r="H48" i="21" s="1"/>
  <c r="H47" i="21" s="1"/>
  <c r="I131" i="22"/>
  <c r="H371" i="22"/>
  <c r="G119" i="21" s="1"/>
  <c r="H119" i="21" s="1"/>
  <c r="H118" i="21" s="1"/>
  <c r="H116" i="21" s="1"/>
  <c r="H430" i="22"/>
  <c r="G142" i="21" s="1"/>
  <c r="H142" i="21" s="1"/>
  <c r="H172" i="21"/>
  <c r="H404" i="22"/>
  <c r="G132" i="21" s="1"/>
  <c r="H132" i="21" s="1"/>
  <c r="H130" i="21" s="1"/>
  <c r="H127" i="21" s="1"/>
  <c r="H449" i="22"/>
  <c r="H437" i="22"/>
  <c r="G143" i="21" s="1"/>
  <c r="H143" i="21" s="1"/>
  <c r="F66" i="21"/>
  <c r="F65" i="21" s="1"/>
  <c r="F56" i="21" s="1"/>
  <c r="F166" i="21" s="1"/>
  <c r="F130" i="21"/>
  <c r="F127" i="21" s="1"/>
  <c r="F141" i="21"/>
  <c r="F140" i="21" s="1"/>
  <c r="H450" i="22"/>
  <c r="H421" i="22"/>
  <c r="H423" i="22" s="1"/>
  <c r="F138" i="21"/>
  <c r="F136" i="21" s="1"/>
  <c r="F133" i="21" s="1"/>
  <c r="F183" i="21" s="1"/>
  <c r="F118" i="21"/>
  <c r="F116" i="21"/>
  <c r="E118" i="21"/>
  <c r="E116" i="21"/>
  <c r="I159" i="22"/>
  <c r="F37" i="21"/>
  <c r="I94" i="22"/>
  <c r="F42" i="21"/>
  <c r="E16" i="21"/>
  <c r="H31" i="22"/>
  <c r="H33" i="22" s="1"/>
  <c r="G16" i="21" s="1"/>
  <c r="G14" i="21" s="1"/>
  <c r="G13" i="21" s="1"/>
  <c r="G12" i="21" s="1"/>
  <c r="G33" i="22"/>
  <c r="F16" i="21" s="1"/>
  <c r="A64" i="22"/>
  <c r="G56" i="21" l="1"/>
  <c r="G166" i="21" s="1"/>
  <c r="G170" i="21"/>
  <c r="G11" i="21"/>
  <c r="G157" i="21" s="1"/>
  <c r="G158" i="21"/>
  <c r="E187" i="21"/>
  <c r="E144" i="21"/>
  <c r="F145" i="21"/>
  <c r="I371" i="22"/>
  <c r="I115" i="22"/>
  <c r="H42" i="21"/>
  <c r="H41" i="21" s="1"/>
  <c r="H453" i="22"/>
  <c r="G149" i="21" s="1"/>
  <c r="G146" i="21" s="1"/>
  <c r="F182" i="21"/>
  <c r="F126" i="21"/>
  <c r="F181" i="21" s="1"/>
  <c r="H115" i="21"/>
  <c r="H178" i="21" s="1"/>
  <c r="F185" i="21"/>
  <c r="F139" i="21"/>
  <c r="F184" i="21" s="1"/>
  <c r="H141" i="21"/>
  <c r="H140" i="21" s="1"/>
  <c r="H139" i="21" s="1"/>
  <c r="H184" i="21" s="1"/>
  <c r="F179" i="21"/>
  <c r="F115" i="21"/>
  <c r="F178" i="21" s="1"/>
  <c r="H168" i="21"/>
  <c r="E179" i="21"/>
  <c r="E115" i="21"/>
  <c r="E178" i="21" s="1"/>
  <c r="F168" i="21"/>
  <c r="H16" i="21"/>
  <c r="H14" i="21" s="1"/>
  <c r="F47" i="21"/>
  <c r="I404" i="22"/>
  <c r="I430" i="22"/>
  <c r="G130" i="21"/>
  <c r="G127" i="21" s="1"/>
  <c r="G118" i="21"/>
  <c r="G116" i="21"/>
  <c r="H182" i="21"/>
  <c r="G123" i="21"/>
  <c r="G120" i="21" s="1"/>
  <c r="G180" i="21" s="1"/>
  <c r="H180" i="21"/>
  <c r="G55" i="21"/>
  <c r="H55" i="21" s="1"/>
  <c r="G141" i="21"/>
  <c r="G140" i="21" s="1"/>
  <c r="I437" i="22"/>
  <c r="G159" i="21"/>
  <c r="I423" i="22"/>
  <c r="G138" i="21"/>
  <c r="G136" i="21" s="1"/>
  <c r="G133" i="21" s="1"/>
  <c r="G183" i="21" s="1"/>
  <c r="F41" i="21"/>
  <c r="I33" i="22"/>
  <c r="F14" i="21"/>
  <c r="F13" i="21" s="1"/>
  <c r="F12" i="21" s="1"/>
  <c r="F11" i="21" l="1"/>
  <c r="F158" i="21"/>
  <c r="H149" i="21"/>
  <c r="F187" i="21"/>
  <c r="F144" i="21"/>
  <c r="G145" i="21"/>
  <c r="I453" i="22"/>
  <c r="G185" i="21"/>
  <c r="G139" i="21"/>
  <c r="G184" i="21" s="1"/>
  <c r="G179" i="21"/>
  <c r="G115" i="21"/>
  <c r="G178" i="21" s="1"/>
  <c r="G182" i="21"/>
  <c r="G126" i="21"/>
  <c r="G181" i="21" s="1"/>
  <c r="H138" i="21"/>
  <c r="H136" i="21" s="1"/>
  <c r="H133" i="21" s="1"/>
  <c r="H126" i="21" s="1"/>
  <c r="H181" i="21" s="1"/>
  <c r="H179" i="21"/>
  <c r="H185" i="21"/>
  <c r="G54" i="21"/>
  <c r="H54" i="21" s="1"/>
  <c r="F157" i="21"/>
  <c r="F159" i="21"/>
  <c r="G144" i="21" l="1"/>
  <c r="G187" i="21"/>
  <c r="H146" i="21"/>
  <c r="H145" i="21" s="1"/>
  <c r="H183" i="21"/>
  <c r="B3" i="22"/>
  <c r="B2" i="22"/>
  <c r="H144" i="21" l="1"/>
  <c r="H187" i="21"/>
  <c r="B149" i="22"/>
  <c r="D148" i="22"/>
  <c r="B148" i="22"/>
  <c r="D122" i="22"/>
  <c r="D124" i="22" s="1"/>
  <c r="I21" i="22"/>
  <c r="F21" i="22"/>
  <c r="E21" i="22"/>
  <c r="D21" i="22"/>
  <c r="D106" i="22"/>
  <c r="D108" i="22" s="1"/>
  <c r="C40" i="21" l="1"/>
  <c r="C18" i="21"/>
  <c r="E106" i="22"/>
  <c r="D152" i="22"/>
  <c r="C53" i="21" s="1"/>
  <c r="E122" i="22"/>
  <c r="E124" i="22" s="1"/>
  <c r="E148" i="22"/>
  <c r="E152" i="22" s="1"/>
  <c r="D53" i="21" s="1"/>
  <c r="H18" i="21" l="1"/>
  <c r="H17" i="21" s="1"/>
  <c r="H13" i="21" s="1"/>
  <c r="E108" i="22"/>
  <c r="D40" i="21" s="1"/>
  <c r="D39" i="21" s="1"/>
  <c r="C39" i="21"/>
  <c r="F148" i="22"/>
  <c r="F152" i="22" s="1"/>
  <c r="E53" i="21" s="1"/>
  <c r="F106" i="22"/>
  <c r="F108" i="22" s="1"/>
  <c r="F122" i="22"/>
  <c r="F124" i="22" s="1"/>
  <c r="C52" i="21" l="1"/>
  <c r="C49" i="21" s="1"/>
  <c r="C165" i="21" s="1"/>
  <c r="D52" i="21"/>
  <c r="D49" i="21" s="1"/>
  <c r="D165" i="21" s="1"/>
  <c r="G148" i="22"/>
  <c r="G152" i="22" s="1"/>
  <c r="F53" i="21" s="1"/>
  <c r="G122" i="22"/>
  <c r="G124" i="22" s="1"/>
  <c r="G106" i="22"/>
  <c r="H106" i="22" l="1"/>
  <c r="H108" i="22" s="1"/>
  <c r="G40" i="21" s="1"/>
  <c r="G39" i="21" s="1"/>
  <c r="G108" i="22"/>
  <c r="F40" i="21" s="1"/>
  <c r="F39" i="21" s="1"/>
  <c r="F34" i="21" s="1"/>
  <c r="H148" i="22"/>
  <c r="F52" i="21"/>
  <c r="F49" i="21" s="1"/>
  <c r="F165" i="21" s="1"/>
  <c r="H122" i="22"/>
  <c r="E40" i="21"/>
  <c r="D35" i="21"/>
  <c r="H40" i="21" l="1"/>
  <c r="F33" i="21"/>
  <c r="I108" i="22"/>
  <c r="H152" i="22"/>
  <c r="G34" i="21"/>
  <c r="H124" i="22"/>
  <c r="I124" i="22" s="1"/>
  <c r="F164" i="21"/>
  <c r="E52" i="21"/>
  <c r="E49" i="21" s="1"/>
  <c r="E165" i="21" s="1"/>
  <c r="D34" i="21"/>
  <c r="D33" i="21" s="1"/>
  <c r="E39" i="21"/>
  <c r="H39" i="21" s="1"/>
  <c r="H34" i="21" s="1"/>
  <c r="C35" i="21"/>
  <c r="E35" i="21"/>
  <c r="F32" i="21" l="1"/>
  <c r="F10" i="21" s="1"/>
  <c r="F163" i="21"/>
  <c r="D32" i="21"/>
  <c r="D162" i="21" s="1"/>
  <c r="D163" i="21"/>
  <c r="I152" i="22"/>
  <c r="L143" i="22" s="1"/>
  <c r="L145" i="22" s="1"/>
  <c r="M145" i="22" s="1"/>
  <c r="G53" i="21"/>
  <c r="H53" i="21" s="1"/>
  <c r="H52" i="21" s="1"/>
  <c r="H49" i="21" s="1"/>
  <c r="H33" i="21" s="1"/>
  <c r="F162" i="21"/>
  <c r="F156" i="21" s="1"/>
  <c r="G164" i="21"/>
  <c r="D164" i="21"/>
  <c r="E34" i="21"/>
  <c r="E33" i="21" s="1"/>
  <c r="C34" i="21"/>
  <c r="C33" i="21" s="1"/>
  <c r="C32" i="21" l="1"/>
  <c r="C162" i="21" s="1"/>
  <c r="C163" i="21"/>
  <c r="H32" i="21"/>
  <c r="H163" i="21"/>
  <c r="E32" i="21"/>
  <c r="E162" i="21" s="1"/>
  <c r="E163" i="21"/>
  <c r="G52" i="21"/>
  <c r="G49" i="21" s="1"/>
  <c r="G33" i="21" s="1"/>
  <c r="H165" i="21"/>
  <c r="E164" i="21"/>
  <c r="C164" i="21"/>
  <c r="G32" i="21" l="1"/>
  <c r="G10" i="21" s="1"/>
  <c r="G163" i="21"/>
  <c r="G165" i="21"/>
  <c r="H162" i="21"/>
  <c r="H164" i="21"/>
  <c r="G162" i="21" l="1"/>
  <c r="G156" i="21" s="1"/>
  <c r="D17" i="21" l="1"/>
  <c r="D13" i="21" s="1"/>
  <c r="D28" i="21" l="1"/>
  <c r="E28" i="21"/>
  <c r="C28" i="21"/>
  <c r="D67" i="22" l="1"/>
  <c r="C26" i="21" l="1"/>
  <c r="C17" i="21"/>
  <c r="D26" i="21"/>
  <c r="D25" i="21" s="1"/>
  <c r="E26" i="21"/>
  <c r="E25" i="21" s="1"/>
  <c r="H26" i="21" l="1"/>
  <c r="H25" i="21" s="1"/>
  <c r="H22" i="21" s="1"/>
  <c r="H12" i="21" s="1"/>
  <c r="C25" i="21"/>
  <c r="I67" i="22"/>
  <c r="E22" i="21"/>
  <c r="E160" i="21" s="1"/>
  <c r="H11" i="21" l="1"/>
  <c r="H10" i="21" s="1"/>
  <c r="H158" i="21"/>
  <c r="E17" i="21"/>
  <c r="C23" i="21"/>
  <c r="C22" i="21" s="1"/>
  <c r="C160" i="21" s="1"/>
  <c r="D23" i="21"/>
  <c r="D22" i="21" s="1"/>
  <c r="D160" i="21" l="1"/>
  <c r="D12" i="21"/>
  <c r="H160" i="21"/>
  <c r="D11" i="21" l="1"/>
  <c r="D10" i="21" s="1"/>
  <c r="D158" i="21"/>
  <c r="E14" i="21" l="1"/>
  <c r="E13" i="21" s="1"/>
  <c r="E12" i="21" s="1"/>
  <c r="E11" i="21" l="1"/>
  <c r="E10" i="21" s="1"/>
  <c r="E158" i="21"/>
  <c r="E159" i="21"/>
  <c r="C14" i="21"/>
  <c r="C13" i="21" s="1"/>
  <c r="C12" i="21" s="1"/>
  <c r="E157" i="21" l="1"/>
  <c r="E156" i="21" s="1"/>
  <c r="C11" i="21"/>
  <c r="C10" i="21" s="1"/>
  <c r="C158" i="21"/>
  <c r="C159" i="21"/>
  <c r="D157" i="21"/>
  <c r="D156" i="21" s="1"/>
  <c r="D159" i="21"/>
  <c r="H159" i="21"/>
  <c r="C157" i="21" l="1"/>
  <c r="C156" i="21" s="1"/>
  <c r="H157" i="21" l="1"/>
  <c r="H156" i="21" s="1"/>
  <c r="C152" i="21" l="1"/>
</calcChain>
</file>

<file path=xl/sharedStrings.xml><?xml version="1.0" encoding="utf-8"?>
<sst xmlns="http://schemas.openxmlformats.org/spreadsheetml/2006/main" count="1430" uniqueCount="343">
  <si>
    <t>Total</t>
  </si>
  <si>
    <t>GEORGIA</t>
  </si>
  <si>
    <t>No.</t>
  </si>
  <si>
    <t>1.1.1</t>
  </si>
  <si>
    <t>1.1.2</t>
  </si>
  <si>
    <t>2.1.1</t>
  </si>
  <si>
    <t>2.1.2</t>
  </si>
  <si>
    <t>2.2.1</t>
  </si>
  <si>
    <t>2.2.2</t>
  </si>
  <si>
    <t>2.3.1</t>
  </si>
  <si>
    <t>2.3.2</t>
  </si>
  <si>
    <t>2.4.1</t>
  </si>
  <si>
    <t>2.4.2</t>
  </si>
  <si>
    <t>2.5.1</t>
  </si>
  <si>
    <t>2.6.1</t>
  </si>
  <si>
    <t>T</t>
  </si>
  <si>
    <t>TOTAL</t>
  </si>
  <si>
    <t>Other costs</t>
  </si>
  <si>
    <t>SUMMARY BUDGET</t>
  </si>
  <si>
    <t>All costs in USD</t>
  </si>
  <si>
    <t>Total funding needs</t>
  </si>
  <si>
    <t>TA</t>
  </si>
  <si>
    <t>NC</t>
  </si>
  <si>
    <t>QPS</t>
  </si>
  <si>
    <t>TI</t>
  </si>
  <si>
    <t>External technical assistance</t>
  </si>
  <si>
    <t>DETAILED BUDGET ASSSUMPTIONS</t>
  </si>
  <si>
    <t>Reference costs:</t>
  </si>
  <si>
    <t>Average cost of national consultant per month (gross)</t>
  </si>
  <si>
    <t>Average cost of training, central level</t>
  </si>
  <si>
    <t>Average cost of training, regional level</t>
  </si>
  <si>
    <t>Average cost of national workshop</t>
  </si>
  <si>
    <t>Average cost of participation in international training, per person</t>
  </si>
  <si>
    <t>Average cost of participation in international event, per person</t>
  </si>
  <si>
    <t>Calculation basis</t>
  </si>
  <si>
    <t>Activity Total</t>
  </si>
  <si>
    <t>No. of person-months</t>
  </si>
  <si>
    <t>No. of trainings at central level</t>
  </si>
  <si>
    <t>No. of trainings at regional level</t>
  </si>
  <si>
    <t>Category</t>
  </si>
  <si>
    <t>Item</t>
  </si>
  <si>
    <t>Unit</t>
  </si>
  <si>
    <t>USD</t>
  </si>
  <si>
    <t>Average fee of national consultant (gross)</t>
  </si>
  <si>
    <t>Month</t>
  </si>
  <si>
    <t>External technical assistance:</t>
  </si>
  <si>
    <t>Consultancy fee</t>
  </si>
  <si>
    <t>Working day</t>
  </si>
  <si>
    <t>Airfare</t>
  </si>
  <si>
    <t>Round trip</t>
  </si>
  <si>
    <t>Per diem (including accommodation)</t>
  </si>
  <si>
    <t>Day / night</t>
  </si>
  <si>
    <t>Local transportation</t>
  </si>
  <si>
    <t>Day</t>
  </si>
  <si>
    <t>Translation, oral</t>
  </si>
  <si>
    <t>Translation, written</t>
  </si>
  <si>
    <t>Page</t>
  </si>
  <si>
    <t>% of sub-total</t>
  </si>
  <si>
    <t>Transportation of participants</t>
  </si>
  <si>
    <t>Accommodation</t>
  </si>
  <si>
    <t>Person / night</t>
  </si>
  <si>
    <t>Coffee and lunch breaks</t>
  </si>
  <si>
    <t>Person / day</t>
  </si>
  <si>
    <t>Trainers' fee (including tax)</t>
  </si>
  <si>
    <t>Stationery, printing of training materials</t>
  </si>
  <si>
    <t>Person</t>
  </si>
  <si>
    <t>Logistics / secretarial support</t>
  </si>
  <si>
    <t>International training:</t>
  </si>
  <si>
    <t>Hotel accommodation</t>
  </si>
  <si>
    <t>Night</t>
  </si>
  <si>
    <t>DSA</t>
  </si>
  <si>
    <t>Training / attendance fee</t>
  </si>
  <si>
    <t>Payment</t>
  </si>
  <si>
    <t>Insurance</t>
  </si>
  <si>
    <t>Visa</t>
  </si>
  <si>
    <t>Supervision / monitoring visits:</t>
  </si>
  <si>
    <t>Consumption of fuel, L per 100 km</t>
  </si>
  <si>
    <t>L / 100 km</t>
  </si>
  <si>
    <t>Per diem</t>
  </si>
  <si>
    <t>Other expenses</t>
  </si>
  <si>
    <t>% sub-total</t>
  </si>
  <si>
    <t>Cost of 1 L of fuel, GEL</t>
  </si>
  <si>
    <t>Cost of 1 L of fuel, USD</t>
  </si>
  <si>
    <t>L (GEL)</t>
  </si>
  <si>
    <t>L (USD)</t>
  </si>
  <si>
    <t>No. of units</t>
  </si>
  <si>
    <t>Unit cost, USD</t>
  </si>
  <si>
    <t>Total,                   USD</t>
  </si>
  <si>
    <t>Total, USD</t>
  </si>
  <si>
    <t>Number of days</t>
  </si>
  <si>
    <t>Number of trainees</t>
  </si>
  <si>
    <t>Number of local trainers</t>
  </si>
  <si>
    <t>No. of days</t>
  </si>
  <si>
    <t>Number of trainees from regions</t>
  </si>
  <si>
    <t>Training and workshops, central level:</t>
  </si>
  <si>
    <t>Training and workshops, regional level:</t>
  </si>
  <si>
    <t>Number of trainees from districts</t>
  </si>
  <si>
    <t>Cost of 1 training course, regional level</t>
  </si>
  <si>
    <t>Cost of short-term technical consultancy assignment ('standard TA unit')</t>
  </si>
  <si>
    <t>Cost of 1 workshop / training course, central level</t>
  </si>
  <si>
    <t>Average cost of 1 person-event, international training</t>
  </si>
  <si>
    <t>Average cost of 1 person-event, international meeting / conference</t>
  </si>
  <si>
    <t>No. of person-events</t>
  </si>
  <si>
    <t>Sub-total 1</t>
  </si>
  <si>
    <t>International trainer's fee</t>
  </si>
  <si>
    <t>Sub-total 2</t>
  </si>
  <si>
    <t>Cost of 1 training course, with participation of international trainer</t>
  </si>
  <si>
    <t xml:space="preserve">Training and attendance of international TB events abroad </t>
  </si>
  <si>
    <t xml:space="preserve">Training of health care managers in priority issues of TB control </t>
  </si>
  <si>
    <t>TB management training of TB service staff: doctors</t>
  </si>
  <si>
    <t>TB management training of TB service staff: nurses</t>
  </si>
  <si>
    <t>Training of PHC providers in TB control</t>
  </si>
  <si>
    <t xml:space="preserve">Annual cost of printing (NTP) </t>
  </si>
  <si>
    <t>Cost of training at central level, with participation of international trainer</t>
  </si>
  <si>
    <t>Intervention / Activity</t>
  </si>
  <si>
    <t>Objective / Intervention / Activity</t>
  </si>
  <si>
    <t>Cost of 1 external TA unit</t>
  </si>
  <si>
    <t>At regional level</t>
  </si>
  <si>
    <t>At central level</t>
  </si>
  <si>
    <t>(a)</t>
  </si>
  <si>
    <t>(b)</t>
  </si>
  <si>
    <t>Abroad</t>
  </si>
  <si>
    <t>Reference unit costs for NC, TA, T/TI and supervision</t>
  </si>
  <si>
    <t>To create conducive legal environment to ensure smooth implementation of HIV and TB national response and achieve greater engagement of civil society</t>
  </si>
  <si>
    <t>Year 1 (2017)</t>
  </si>
  <si>
    <t>Year 2 (2018)</t>
  </si>
  <si>
    <t>Create conducive legal environment for HIV national response</t>
  </si>
  <si>
    <t>1.1.1.1</t>
  </si>
  <si>
    <t>Year 3 (2019)</t>
  </si>
  <si>
    <t>Year 4 (2020)</t>
  </si>
  <si>
    <t>Year 5 (2021)</t>
  </si>
  <si>
    <t>Increase Coordination among key players, relevant government bodies, Parliamentary committees, civil society, the National Platform on Drug Policy Reform</t>
  </si>
  <si>
    <t>Coordination Meetings</t>
  </si>
  <si>
    <t>Transition and Sustainment Plan</t>
  </si>
  <si>
    <t>Total 5 years (2017-2021)</t>
  </si>
  <si>
    <t>Monitor and foster policy interventions to remove the legislative barriers for access to HIV Prevention and harm reduction service in civil and penitentiary sectors</t>
  </si>
  <si>
    <t>1.1.1.2</t>
  </si>
  <si>
    <t>Support development and enforcement of the Four-pillar Drug Policy, Anti-Drug Strategy and Action Plan</t>
  </si>
  <si>
    <t>1.1.1.3</t>
  </si>
  <si>
    <t>National consultants, developing bylaws and policy documents</t>
  </si>
  <si>
    <t>National Consultants, developing the legislative ammendments</t>
  </si>
  <si>
    <t>Cost of 1  coordination meeting</t>
  </si>
  <si>
    <t>Create enabling environment for CSO engagement in HIV &amp; TB national response</t>
  </si>
  <si>
    <t>National Workshops</t>
  </si>
  <si>
    <t>No. of coordination meetings</t>
  </si>
  <si>
    <t>Review State Procurement Law and relevant regulations to identify potential barriers for social contracting to deliver HIV services under the state funding</t>
  </si>
  <si>
    <t>1.1.2.1</t>
  </si>
  <si>
    <t>Assess the barriers and opportunities for  CSOs/CBOs to satisfy the state procurement requirements and in case of need – to develop and adopt detailed operational manual describing the rule and procedures for contracting CSOs /CBOs for health service delivery</t>
  </si>
  <si>
    <t>1.1.2.2</t>
  </si>
  <si>
    <t>National consultants, performing the review</t>
  </si>
  <si>
    <t>National workshops (for CSOs/CBOs)</t>
  </si>
  <si>
    <t>National consultants, the assessment and the development of manual</t>
  </si>
  <si>
    <t>No. of national workshops</t>
  </si>
  <si>
    <t>Build Capacity for CSOs/CBOs, their networks and coalitions – through training and technical assistance in management, resource mobilization for CSOs/CBOs to satisfy the state procurement requirements</t>
  </si>
  <si>
    <t>1.1.2.3</t>
  </si>
  <si>
    <t xml:space="preserve">Training of CSOs/CBOs staff </t>
  </si>
  <si>
    <t>National consultants, state procurment and financial management</t>
  </si>
  <si>
    <t>Estimates of financial needs of TSP for 5 years 2017-2021</t>
  </si>
  <si>
    <t xml:space="preserve">To enhance structural, institutional and HR capacity of the country to implement and manage HIV/AIDS and TB interventions without interruption or compromising the scale, the scope and the quality of national HIV and TB national responses. </t>
  </si>
  <si>
    <t>2.1.1.1</t>
  </si>
  <si>
    <t>Conduct HIV program allocative and technical efficiency study to inform HIV strategic planning during the transition period</t>
  </si>
  <si>
    <r>
      <rPr>
        <b/>
        <sz val="12"/>
        <color theme="0"/>
        <rFont val="Calibri"/>
        <family val="2"/>
        <scheme val="minor"/>
      </rPr>
      <t>Financial Resources - HIV</t>
    </r>
    <r>
      <rPr>
        <b/>
        <sz val="12"/>
        <color theme="0"/>
        <rFont val="Calibri"/>
        <family val="2"/>
        <charset val="238"/>
        <scheme val="minor"/>
      </rPr>
      <t xml:space="preserve">.  Ensure full budgetary commitment and allocative efficiency for national HIV response </t>
    </r>
  </si>
  <si>
    <t>Number of TA Units</t>
  </si>
  <si>
    <t>Support the Government of Georgia to establish a System of Health Accounts (SHA) that will regularly monitor HIV &amp; TB expenditure data and generate reports that are publicly accessible</t>
  </si>
  <si>
    <t>2.1.1.2</t>
  </si>
  <si>
    <t>2.1.1.3</t>
  </si>
  <si>
    <t>Provide capacity building and TA to relevant local staff to ensure that the SHA is functioning properly</t>
  </si>
  <si>
    <t>Training of MoLHSA/NCDC staff in SHA production</t>
  </si>
  <si>
    <t xml:space="preserve">No. of trainings </t>
  </si>
  <si>
    <t>External technical assistance, SHA development and implementation</t>
  </si>
  <si>
    <t>Conduct HIV/AIDS Spending data analysis on an annual basis</t>
  </si>
  <si>
    <t>2.1.1.4</t>
  </si>
  <si>
    <t>External technical assistance to local staff in data analysis</t>
  </si>
  <si>
    <t xml:space="preserve"> Allocate commensurate funding for prevention programs targeting KAPs including low threshold services</t>
  </si>
  <si>
    <t>2.1.1.5</t>
  </si>
  <si>
    <t xml:space="preserve">External technical assistance, HIV allocative and efficiency study </t>
  </si>
  <si>
    <t>2.1.1.6</t>
  </si>
  <si>
    <t>2.1.1.7</t>
  </si>
  <si>
    <t>Align state funds allocation to epidemiological priorities for each key population affected to ensure allocative efficiency</t>
  </si>
  <si>
    <t>2.1.1.8</t>
  </si>
  <si>
    <t>Allocate state funding to support HIV related researches, including second generation studies (Population Size Estimation studies, IBBSs among KAPs)</t>
  </si>
  <si>
    <t>Engage with relevant ministries (MoES, MoC, MoYS) and local governments, city mayors and municipalities to encourage their engagement in multi-sectoral HIV response</t>
  </si>
  <si>
    <t xml:space="preserve">No. of coordination meetings </t>
  </si>
  <si>
    <r>
      <t>Financial Resources - TB</t>
    </r>
    <r>
      <rPr>
        <b/>
        <sz val="12"/>
        <color theme="0"/>
        <rFont val="Calibri"/>
        <family val="2"/>
        <charset val="238"/>
        <scheme val="minor"/>
      </rPr>
      <t xml:space="preserve">.  Ensure adequate funding and allocative efficiency for the national TB response </t>
    </r>
  </si>
  <si>
    <t>2.1.2.1</t>
  </si>
  <si>
    <t>Gradually fill the gaps in the financing of the National TB Program</t>
  </si>
  <si>
    <t xml:space="preserve">External technical assistance, TB efficiency study </t>
  </si>
  <si>
    <t>Ensure mobilization of funding for continuous education for TB personnel (funding sources for CPD courses)</t>
  </si>
  <si>
    <t>2.1.2.2</t>
  </si>
  <si>
    <t>Estimated costs for CPD</t>
  </si>
  <si>
    <t>Conduct TB Spending data analysis on an annual basis</t>
  </si>
  <si>
    <t>2.1.2.3</t>
  </si>
  <si>
    <t xml:space="preserve">Human Resources - TB: Scale-up and the nationwide implementation of the human resources plan and RBF mechanism for the integrated and patient-centered model of TB care  </t>
  </si>
  <si>
    <t>2.2.2.1</t>
  </si>
  <si>
    <t>Develop policy for production (professional competencies/qualification framework, course accreditation, and certification) for non-medical staff/CSO personnel as well as medical personnel of PHC</t>
  </si>
  <si>
    <t>2.2.2.2</t>
  </si>
  <si>
    <t>External technical assistance in developing the policy</t>
  </si>
  <si>
    <t xml:space="preserve">National consultants, developing policy </t>
  </si>
  <si>
    <t>2.2.2.3</t>
  </si>
  <si>
    <t>Introduce free of charge residency courses for understaffed specialties, i.e. such as Pulmonology and Pthisiatry specialties;</t>
  </si>
  <si>
    <t>Residency Trainning costs for 3 residents per year</t>
  </si>
  <si>
    <t>'Standard' cost of Residency per year</t>
  </si>
  <si>
    <t>No of person-year</t>
  </si>
  <si>
    <t>2.2.2.4</t>
  </si>
  <si>
    <t>Ensure periodic updates for TB care guidelines</t>
  </si>
  <si>
    <t>Annual cost of updating TB care guidelines</t>
  </si>
  <si>
    <t>Average annual cost</t>
  </si>
  <si>
    <t>2.2.2.5</t>
  </si>
  <si>
    <t>Support the institutionalization of TB training through integrating training modules into formal education system</t>
  </si>
  <si>
    <t>Human Resources - HIV: Ensure Adequate staffing in HIV response</t>
  </si>
  <si>
    <t>2.2.1.1</t>
  </si>
  <si>
    <t>2.2.1.2</t>
  </si>
  <si>
    <t>2.2.1.3</t>
  </si>
  <si>
    <t>Develop policy for production and continuous professional development of human resources for HIV/AIDS programs, including CSO personnel</t>
  </si>
  <si>
    <t>Integrate HIV training modules in the undergraduate and postgraduate education system</t>
  </si>
  <si>
    <t>National consultants, developing/revising modules</t>
  </si>
  <si>
    <t>Training of trainers, including that for academia staff on HIV related topics</t>
  </si>
  <si>
    <t>Training of trainers</t>
  </si>
  <si>
    <t>2.2.2.6</t>
  </si>
  <si>
    <t xml:space="preserve">Develop the network of master trainers for TB </t>
  </si>
  <si>
    <t>Monitor and evaluate (by the end of 2017) the HIS strengthening interventions and the process of full integration of advance surveillance, monitoring and reporting system</t>
  </si>
  <si>
    <t>2.3.1.1.</t>
  </si>
  <si>
    <t>National consultants, M&amp;E of HIS</t>
  </si>
  <si>
    <t>External technical assistance in assessing the HIS for HIV</t>
  </si>
  <si>
    <t>Plan and implement measures identified through the planned HIS evaluation to support the full institutionalization of the HIS for HIV national response (TBD)</t>
  </si>
  <si>
    <t>2.3.1.2.</t>
  </si>
  <si>
    <t>External technical assistance in developing action plan for HIS</t>
  </si>
  <si>
    <t>2.3.1.2</t>
  </si>
  <si>
    <t xml:space="preserve"> Monitor and evaluate (by the end of 2017) the process of full integration of advance monitoring and reporting system (planned under new TB grant)</t>
  </si>
  <si>
    <t>2.3.2.1</t>
  </si>
  <si>
    <t>Plan and implement measures identified through the planned HIS evaluation to support the full institutionalization of the HIS for TB national response (TBD)</t>
  </si>
  <si>
    <t>2.3.2.2</t>
  </si>
  <si>
    <t>Train TB staff in the information system's use.</t>
  </si>
  <si>
    <t>2.3.2.3</t>
  </si>
  <si>
    <t>National consultants, TB information systems</t>
  </si>
  <si>
    <t>External technical assistance in developing action plan for HIS for TB</t>
  </si>
  <si>
    <t>Training in TB E -Module for TB managers and personnel</t>
  </si>
  <si>
    <t xml:space="preserve">Governance - HIV: Improve HIV governance (Political support, Program Leadership, Coordination) </t>
  </si>
  <si>
    <t>Develop costed HIV/AIDS National Strategy for 2019-2023 and Action Plan</t>
  </si>
  <si>
    <t>2.4.1.1</t>
  </si>
  <si>
    <t xml:space="preserve">National consultants, development of the Strategy and the Action Plan </t>
  </si>
  <si>
    <t>External technical assistance in developing the costed NSP and Action Plan for HIV/AIDS</t>
  </si>
  <si>
    <t xml:space="preserve">Governance - TB: Improve governance for TB program (Political support, Program Leadership, Coordination) </t>
  </si>
  <si>
    <t>Develop costed TB National Strategy for 2021-2025 and Action Plan</t>
  </si>
  <si>
    <t xml:space="preserve">External technical assistance in developing the costed NSP and Action Plan for TB </t>
  </si>
  <si>
    <t>2.4.2.3</t>
  </si>
  <si>
    <t>2.5.1.1</t>
  </si>
  <si>
    <t xml:space="preserve">National consultants, development of the communication and dis. strategy </t>
  </si>
  <si>
    <t>2.5.1.2</t>
  </si>
  <si>
    <t>The reports development, printing and dissemination</t>
  </si>
  <si>
    <t>Annual cost of development and dissemination</t>
  </si>
  <si>
    <t>Develop the HIV/AIDS and TB program outcome dissemination and communication strategy to ensure transparency and access to programmatic and financial data.</t>
  </si>
  <si>
    <t xml:space="preserve">Regularly publish and make accessible the programmatic and financial reports on HIV/AIDS and TB  programs implementation to all interested parties, including the CBOs, beneficiaries and wider public. </t>
  </si>
  <si>
    <t xml:space="preserve">Regularly publish and make accessible the programmatic and financial reports on HIV/AIDS and TB programs' implementation to all interested parties, including the CBOs, beneficiaries and wider public. </t>
  </si>
  <si>
    <t>Service Delivery - HIV: Improve HIV services delivery</t>
  </si>
  <si>
    <t>Approve HIV prevention and harm reduction service national standards.</t>
  </si>
  <si>
    <t>2.6.1.1</t>
  </si>
  <si>
    <t>Train CSO staff to support implementation of national HIV prevention standards</t>
  </si>
  <si>
    <t>2.6.1.2.</t>
  </si>
  <si>
    <t>No. of Trainings</t>
  </si>
  <si>
    <t>2.6.2</t>
  </si>
  <si>
    <t>2.6.2.1</t>
  </si>
  <si>
    <t>Trainings for TB providers (managers, PHC physicians, nurses)</t>
  </si>
  <si>
    <t>Service Delivery - TB: Support the implementation of the Integrated, patient-centered care and prevention model</t>
  </si>
  <si>
    <t>Monitoring of the development and the implementation of the long-term master plan for the integrated model for TB services (focusing on service models);</t>
  </si>
  <si>
    <t>Monitoring of the development and implementation of the long-term master plan for the integrated model for TB services (focusing on HR)</t>
  </si>
  <si>
    <t>National consultants, M&amp;E of the pilot implmentation</t>
  </si>
  <si>
    <t>External technical assistance, Developing the scale-up plan for the national implmentation</t>
  </si>
  <si>
    <t>Included in the budget 2.2.2.1</t>
  </si>
  <si>
    <t>2.6.2.2</t>
  </si>
  <si>
    <t>Support the implementation of the quality improvement systems (implementation of evidence based clinical practice guidelines, supportive supervision and performance review, quality measurement)</t>
  </si>
  <si>
    <t>External technical assistance, developing the quality improvement system implementation plan for TB</t>
  </si>
  <si>
    <t>Trainings for TB providers in quality assurance (managers, PHC physicians, nurses)</t>
  </si>
  <si>
    <t>2.7.1</t>
  </si>
  <si>
    <t>Procurement and supply chain management - HIV: Maintain the effective and functional procurement and supply chain for the HIV/AIDS health products by the relevant national structures</t>
  </si>
  <si>
    <t>Perform the procurement and supply chain assessment (by the end of 2017) for HIV/AIDS health products</t>
  </si>
  <si>
    <t>2.7.1.1</t>
  </si>
  <si>
    <t>National consultants, the supply chain assessment</t>
  </si>
  <si>
    <t xml:space="preserve">Plan and implement capacity building for the national agency responsible for the procurement and supply chain management </t>
  </si>
  <si>
    <t>2.7.1.2</t>
  </si>
  <si>
    <t>National consultants, capacity building plan</t>
  </si>
  <si>
    <t>Trainings, the national agency staff responsible for procurment</t>
  </si>
  <si>
    <t>2.7.2</t>
  </si>
  <si>
    <t>Procurement and supply chain management - TB: Maintain the effective and functional procurement and supply chain for the TB health products by the relevant national structures</t>
  </si>
  <si>
    <t>National consultants, capacity building plan, master trainers</t>
  </si>
  <si>
    <t>Plan and implement capacity building for the national agency responsible for the procurement and supply chain management for HIV</t>
  </si>
  <si>
    <t>2.7.2.1</t>
  </si>
  <si>
    <t>2.7.2.2</t>
  </si>
  <si>
    <t>Perform the procurement and supply chain assessment (by the end of 2017) for TB health products</t>
  </si>
  <si>
    <t>Plan and implement capacity building for the national agency responsible for the procurement and supply chain management for TB</t>
  </si>
  <si>
    <t>Organizational Capacity: Strengthen the organizational capacity of the dedicated TB management agency (TBD under governance component) to improve coordination and management of national programme</t>
  </si>
  <si>
    <t>2.8.2</t>
  </si>
  <si>
    <t>To implement capacity building activities in order to enhance the role of National TB Council (NTC) as the coordination body for the national TB program</t>
  </si>
  <si>
    <t>2.8.2.1</t>
  </si>
  <si>
    <t>Training, 3 members of secretariate</t>
  </si>
  <si>
    <t>International trainings and study tours</t>
  </si>
  <si>
    <t>No. of Study Tours/International Events</t>
  </si>
  <si>
    <t xml:space="preserve">No. of Trainings </t>
  </si>
  <si>
    <t>2.9.1</t>
  </si>
  <si>
    <t>Transition Planning - HIV and TB: Ensure that the TP is actionable and legally binding</t>
  </si>
  <si>
    <t>Establish functional unit - external monitoring system or Technical Coordinator, who will be responsible for monitoring the implementation of not only TSP, but also achievements of targets set in the NSP/TGF CN and Plan amendment accordingly</t>
  </si>
  <si>
    <t>2.9.1.1.</t>
  </si>
  <si>
    <t>Average labor and administrative cost per person</t>
  </si>
  <si>
    <t>No. of persons</t>
  </si>
  <si>
    <t>Operational expenses for M&amp;E Unit</t>
  </si>
  <si>
    <t>Training of M&amp;E staff</t>
  </si>
  <si>
    <t>Summary Budget by Objectives</t>
  </si>
  <si>
    <t xml:space="preserve">Improve HIV and TB programs' accountability to disseminate programmatic and financial data to key actors and wider public. </t>
  </si>
  <si>
    <t>Develop the programs' outcome dissemination and communication strategy to ensure transparency and access to programmatic and financial data.</t>
  </si>
  <si>
    <t>Number of participants</t>
  </si>
  <si>
    <t xml:space="preserve">Reference (Standard) unit costs </t>
  </si>
  <si>
    <t>National consultants, development of Policy, Strategy and Action Plan</t>
  </si>
  <si>
    <t>External technical assistance, development of the new NSP with commensurate public funding commitments (see budget under 2.4.1.1)</t>
  </si>
  <si>
    <t>Develop Operational Manual for TSP M&amp;E</t>
  </si>
  <si>
    <t>ANNEX 3</t>
  </si>
  <si>
    <t>Political Environment</t>
  </si>
  <si>
    <t>Economic Environment</t>
  </si>
  <si>
    <t>Financial Resources</t>
  </si>
  <si>
    <t>Health Information System - HIV: Sustainable development of Health Information System in HIV national response</t>
  </si>
  <si>
    <t>Health Information System</t>
  </si>
  <si>
    <t>Health Information System - TB: Improve the Health Information System for TB control</t>
  </si>
  <si>
    <t>Governance</t>
  </si>
  <si>
    <t>Accountability</t>
  </si>
  <si>
    <t>Service Delivery</t>
  </si>
  <si>
    <t>Procurement and Supply Chain Management</t>
  </si>
  <si>
    <t>Organizational Capacity</t>
  </si>
  <si>
    <t xml:space="preserve">Transition Planning </t>
  </si>
  <si>
    <t>TOTAL:</t>
  </si>
  <si>
    <t>2.2.3</t>
  </si>
  <si>
    <t>2.2.3.1</t>
  </si>
  <si>
    <t>Provide O&amp;M for Health and Non-health equipment</t>
  </si>
  <si>
    <t>Resource Generation: Human resources and infrastructure</t>
  </si>
  <si>
    <t>Infrastructure -  Health and Non-Health equipment for HIV and TB</t>
  </si>
  <si>
    <t>Operation and Maintenance (O&amp;M) for Health and Non-health equipment</t>
  </si>
  <si>
    <t>Average annual cost of O&amp;M for HIV and TB equipment</t>
  </si>
  <si>
    <t>Activity total</t>
  </si>
  <si>
    <t>№</t>
  </si>
  <si>
    <t>Total Funding Needs</t>
  </si>
  <si>
    <t>Objective /Domain/ Intervention / Activity</t>
  </si>
  <si>
    <r>
      <rPr>
        <b/>
        <sz val="13"/>
        <rFont val="Calibri"/>
        <family val="2"/>
        <scheme val="minor"/>
      </rPr>
      <t xml:space="preserve">BUDGET EXPLANATORY NOTE
</t>
    </r>
    <r>
      <rPr>
        <sz val="13"/>
        <rFont val="Calibri"/>
        <family val="2"/>
        <scheme val="minor"/>
      </rPr>
      <t xml:space="preserve">
</t>
    </r>
  </si>
  <si>
    <t xml:space="preserve">TSP Georgia Summary Budget estimate (Worskheet "TSP Summary Budget") is derived from detailed costing of interventions and activites presented in the worsheet "TSP Detailed Budget".  </t>
  </si>
  <si>
    <t>Details for budget estimates for trainings, tehcnical assistance and workhops/meetings are presented in worksheets a) "TA" b) "Taining". Cost estriamtes for trainings and technical assitance not listed in these workheets are based on "reference" unit costs presented at the beggining of the worksheet "TSP Detailed Bidget". Costing of each activity builds upon historical experience of NCDC as well as Curatio International Foundation in implementing TGF grants. Unit costs used to calculate training budget correspond to those used for TB trainings within the new TB grant of The Global Fund. Number of training participants budgeted under TSP also corresponds to those indicated in the mentioned grant to ensure consistency</t>
  </si>
  <si>
    <t>The  average annual cost of Operation and Maintenance for Health and Non-health equipment estimated in cosnultation with NCDC and MoLHSA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</si>
</sst>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quot;$&quot;* #,##0.00_);_(&quot;$&quot;* \(#,##0.00\);_(&quot;$&quot;* &quot;-&quot;??_);_(@_)"/>
    <numFmt numFmtId="165" formatCode="_(* #,##0.00_);_(* \(#,##0.00\);_(* &quot;-&quot;??_);_(@_)"/>
    <numFmt numFmtId="166" formatCode="0.0"/>
    <numFmt numFmtId="167" formatCode="0.0%"/>
    <numFmt numFmtId="168" formatCode="_-* #,##0.00_-;\-* #,##0.00_-;_-* &quot;-&quot;??_-;_-@_-"/>
    <numFmt numFmtId="169" formatCode="#,##0.0"/>
    <numFmt numFmtId="170" formatCode="_(* #,##0_);_(* \(#,##0\);_(* &quot;-&quot;??_);_(@_)"/>
    <numFmt numFmtId="171" formatCode="_-&quot;$&quot;* #,##0_-;\-&quot;$&quot;* #,##0_-;_-&quot;$&quot;* &quot;-&quot;_-;_-@_-"/>
    <numFmt numFmtId="172" formatCode="_ [$€-413]\ * #,##0.00_ ;_ [$€-413]\ * \-#,##0.00_ ;_ [$€-413]\ * &quot;-&quot;_ ;_ @_ "/>
    <numFmt numFmtId="173" formatCode="_-* #,##0.00\ _m_a_n_._-;\-* #,##0.00\ _m_a_n_._-;_-* &quot;-&quot;??\ _m_a_n_._-;_-@_-"/>
    <numFmt numFmtId="174" formatCode="_-* #,##0.00\ &quot;€&quot;_-;\-* #,##0.00\ &quot;€&quot;_-;_-* &quot;-&quot;??\ &quot;€&quot;_-;_-@_-"/>
    <numFmt numFmtId="175" formatCode="_-* #,##0.00_р_._-;\-* #,##0.00_р_._-;_-* &quot;-&quot;??_р_._-;_-@_-"/>
    <numFmt numFmtId="176" formatCode="_-[$€-2]\ * #,##0.00_-;\-[$€-2]\ * #,##0.00_-;_-[$€-2]\ * &quot;-&quot;??_-;_-@_-"/>
    <numFmt numFmtId="177" formatCode="_-* #,##0.00\ _L_a_r_i_-;\-* #,##0.00\ _L_a_r_i_-;_-* &quot;-&quot;??\ _L_a_r_i_-;_-@_-"/>
    <numFmt numFmtId="178" formatCode="_-* #,##0.00\ _F_-;\-* #,##0.00\ _F_-;_-* &quot;-&quot;??\ _F_-;_-@_-"/>
  </numFmts>
  <fonts count="133" x14ac:knownFonts="1">
    <font>
      <sz val="10"/>
      <name val="Arial"/>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charset val="204"/>
    </font>
    <font>
      <sz val="11"/>
      <name val="Calibri"/>
      <family val="2"/>
      <scheme val="minor"/>
    </font>
    <font>
      <sz val="10"/>
      <name val="Arial Cyr"/>
      <charset val="204"/>
    </font>
    <font>
      <sz val="10"/>
      <name val="Arial"/>
      <family val="2"/>
      <charset val="238"/>
    </font>
    <font>
      <b/>
      <sz val="11"/>
      <color theme="1"/>
      <name val="Calibri"/>
      <family val="2"/>
      <scheme val="minor"/>
    </font>
    <font>
      <sz val="11"/>
      <color theme="0"/>
      <name val="Calibri"/>
      <family val="2"/>
      <scheme val="minor"/>
    </font>
    <font>
      <b/>
      <sz val="11"/>
      <color rgb="FF0070C0"/>
      <name val="Calibri"/>
      <family val="2"/>
      <scheme val="minor"/>
    </font>
    <font>
      <sz val="10"/>
      <color indexed="8"/>
      <name val="Arial"/>
      <family val="2"/>
      <charset val="204"/>
    </font>
    <font>
      <i/>
      <sz val="11"/>
      <color theme="1"/>
      <name val="Calibri"/>
      <family val="2"/>
      <scheme val="minor"/>
    </font>
    <font>
      <sz val="10"/>
      <name val="Calibri"/>
      <family val="2"/>
      <scheme val="minor"/>
    </font>
    <font>
      <b/>
      <sz val="10"/>
      <name val="Calibri"/>
      <family val="2"/>
      <scheme val="minor"/>
    </font>
    <font>
      <b/>
      <sz val="10"/>
      <name val="Arial"/>
      <family val="2"/>
    </font>
    <font>
      <b/>
      <sz val="12"/>
      <name val="Arial"/>
      <family val="2"/>
    </font>
    <font>
      <sz val="11"/>
      <color theme="1"/>
      <name val="Calibri"/>
      <family val="2"/>
      <charset val="204"/>
      <scheme val="minor"/>
    </font>
    <font>
      <b/>
      <i/>
      <sz val="11"/>
      <color theme="1"/>
      <name val="Calibri"/>
      <family val="2"/>
      <charset val="238"/>
      <scheme val="minor"/>
    </font>
    <font>
      <b/>
      <i/>
      <sz val="11"/>
      <color theme="1"/>
      <name val="Calibri"/>
      <family val="2"/>
      <scheme val="minor"/>
    </font>
    <font>
      <b/>
      <sz val="12"/>
      <color theme="0"/>
      <name val="Calibri"/>
      <family val="2"/>
      <scheme val="minor"/>
    </font>
    <font>
      <b/>
      <sz val="11"/>
      <color theme="0"/>
      <name val="Calibri"/>
      <family val="2"/>
      <scheme val="minor"/>
    </font>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4"/>
      <color theme="1"/>
      <name val="Calibri"/>
      <family val="2"/>
      <charset val="238"/>
      <scheme val="minor"/>
    </font>
    <font>
      <i/>
      <sz val="11"/>
      <color theme="1"/>
      <name val="Calibri"/>
      <family val="2"/>
      <charset val="238"/>
      <scheme val="minor"/>
    </font>
    <font>
      <b/>
      <sz val="12"/>
      <color theme="0"/>
      <name val="Calibri"/>
      <family val="2"/>
      <charset val="238"/>
      <scheme val="minor"/>
    </font>
    <font>
      <sz val="11"/>
      <color rgb="FF002060"/>
      <name val="Calibri"/>
      <family val="2"/>
      <scheme val="minor"/>
    </font>
    <font>
      <sz val="8"/>
      <name val="Arial"/>
      <family val="2"/>
      <charset val="238"/>
    </font>
    <font>
      <sz val="8"/>
      <color indexed="12"/>
      <name val="Arial"/>
      <family val="2"/>
      <charset val="238"/>
    </font>
    <font>
      <b/>
      <i/>
      <sz val="8"/>
      <name val="Arial"/>
      <family val="2"/>
      <charset val="238"/>
    </font>
    <font>
      <u/>
      <sz val="10"/>
      <color indexed="12"/>
      <name val="Arial"/>
      <family val="2"/>
    </font>
    <font>
      <b/>
      <sz val="12"/>
      <color theme="1"/>
      <name val="Calibri"/>
      <family val="2"/>
      <scheme val="minor"/>
    </font>
    <font>
      <b/>
      <sz val="14"/>
      <name val="Calibri"/>
      <family val="2"/>
      <charset val="238"/>
      <scheme val="minor"/>
    </font>
    <font>
      <u/>
      <sz val="7.5"/>
      <color indexed="12"/>
      <name val="Arial Cyr"/>
    </font>
    <font>
      <u/>
      <sz val="7.5"/>
      <color indexed="36"/>
      <name val="Arial Cyr"/>
    </font>
    <font>
      <sz val="8"/>
      <name val="Arial"/>
      <family val="2"/>
    </font>
    <font>
      <sz val="8"/>
      <color indexed="8"/>
      <name val="Arial"/>
      <family val="2"/>
    </font>
    <font>
      <b/>
      <sz val="8"/>
      <name val="Arial"/>
      <family val="2"/>
    </font>
    <font>
      <sz val="11"/>
      <color indexed="8"/>
      <name val="Calibri"/>
      <family val="2"/>
      <charset val="204"/>
    </font>
    <font>
      <sz val="11"/>
      <color indexed="9"/>
      <name val="Calibri"/>
      <family val="2"/>
      <charset val="204"/>
    </font>
    <font>
      <u/>
      <sz val="10"/>
      <color indexed="12"/>
      <name val="Arial Cyr"/>
    </font>
    <font>
      <sz val="11"/>
      <color indexed="8"/>
      <name val="Calibri"/>
      <family val="2"/>
      <charset val="186"/>
    </font>
    <font>
      <u/>
      <sz val="10"/>
      <color indexed="12"/>
      <name val="Arial"/>
      <family val="2"/>
      <charset val="204"/>
    </font>
    <font>
      <i/>
      <sz val="8"/>
      <color indexed="55"/>
      <name val="Arial"/>
      <family val="2"/>
    </font>
    <font>
      <u/>
      <sz val="10"/>
      <color indexed="36"/>
      <name val="Arial Cyr"/>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17"/>
      <name val="Calibri"/>
      <family val="2"/>
    </font>
    <font>
      <b/>
      <sz val="11"/>
      <color rgb="FF002060"/>
      <name val="Calibri"/>
      <family val="2"/>
      <scheme val="minor"/>
    </font>
    <font>
      <b/>
      <i/>
      <sz val="11"/>
      <color rgb="FF002060"/>
      <name val="Calibri"/>
      <family val="2"/>
      <scheme val="minor"/>
    </font>
    <font>
      <i/>
      <sz val="11"/>
      <color rgb="FF002060"/>
      <name val="Calibri"/>
      <family val="2"/>
      <scheme val="minor"/>
    </font>
    <font>
      <b/>
      <sz val="11"/>
      <color rgb="FF000000"/>
      <name val="Calibri"/>
      <family val="2"/>
    </font>
    <font>
      <sz val="10"/>
      <name val="Calibri"/>
      <family val="2"/>
    </font>
    <font>
      <sz val="12"/>
      <color theme="1"/>
      <name val="Calibri"/>
      <family val="2"/>
      <scheme val="minor"/>
    </font>
    <font>
      <sz val="11"/>
      <color theme="1"/>
      <name val="Arial"/>
      <family val="2"/>
    </font>
    <font>
      <sz val="11"/>
      <color indexed="37"/>
      <name val="Calibri"/>
      <family val="2"/>
    </font>
    <font>
      <sz val="11"/>
      <color indexed="8"/>
      <name val="Calibri"/>
      <family val="2"/>
    </font>
    <font>
      <sz val="11"/>
      <color indexed="4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theme="1"/>
      <name val="Calibri"/>
      <family val="2"/>
      <charset val="1"/>
      <scheme val="minor"/>
    </font>
    <font>
      <b/>
      <sz val="11"/>
      <color indexed="63"/>
      <name val="Calibri"/>
      <family val="2"/>
    </font>
    <font>
      <sz val="10"/>
      <name val="Verdana"/>
      <family val="2"/>
      <charset val="204"/>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49"/>
      <name val="Calibri"/>
      <family val="2"/>
    </font>
    <font>
      <b/>
      <sz val="14"/>
      <color theme="1"/>
      <name val="Calibri"/>
      <family val="2"/>
      <scheme val="minor"/>
    </font>
    <font>
      <b/>
      <i/>
      <sz val="11"/>
      <color theme="0"/>
      <name val="Calibri"/>
      <family val="2"/>
      <scheme val="minor"/>
    </font>
    <font>
      <sz val="12"/>
      <color theme="0"/>
      <name val="Calibri"/>
      <family val="2"/>
      <charset val="238"/>
      <scheme val="minor"/>
    </font>
    <font>
      <sz val="11"/>
      <color theme="0"/>
      <name val="Calibri"/>
      <family val="2"/>
      <charset val="238"/>
      <scheme val="minor"/>
    </font>
    <font>
      <b/>
      <sz val="18"/>
      <color theme="1"/>
      <name val="Calibri"/>
      <family val="2"/>
      <scheme val="minor"/>
    </font>
    <font>
      <sz val="11"/>
      <color rgb="FF000000"/>
      <name val="Calibri"/>
      <family val="2"/>
    </font>
    <font>
      <b/>
      <sz val="12"/>
      <color rgb="FF000000"/>
      <name val="Calibri"/>
      <family val="2"/>
    </font>
    <font>
      <b/>
      <i/>
      <sz val="11"/>
      <color rgb="FF000000"/>
      <name val="Calibri"/>
      <family val="2"/>
    </font>
    <font>
      <b/>
      <sz val="11"/>
      <color rgb="FF0070C0"/>
      <name val="Calibri"/>
      <family val="2"/>
    </font>
    <font>
      <i/>
      <sz val="11"/>
      <color rgb="FF000000"/>
      <name val="Calibri"/>
      <family val="2"/>
    </font>
    <font>
      <sz val="11"/>
      <color rgb="FFFF0000"/>
      <name val="Calibri"/>
      <family val="2"/>
      <charset val="238"/>
      <scheme val="minor"/>
    </font>
    <font>
      <b/>
      <sz val="11"/>
      <color theme="1"/>
      <name val="Calibri"/>
      <family val="2"/>
      <charset val="204"/>
      <scheme val="minor"/>
    </font>
    <font>
      <sz val="12"/>
      <name val="Arial"/>
      <family val="2"/>
    </font>
    <font>
      <b/>
      <sz val="11"/>
      <name val="Calibri"/>
      <family val="2"/>
      <scheme val="minor"/>
    </font>
    <font>
      <b/>
      <i/>
      <sz val="14"/>
      <color theme="1"/>
      <name val="Calibri"/>
      <family val="2"/>
      <scheme val="minor"/>
    </font>
    <font>
      <b/>
      <sz val="14"/>
      <name val="Calibri"/>
      <family val="2"/>
      <scheme val="minor"/>
    </font>
    <font>
      <i/>
      <sz val="11"/>
      <name val="Calibri"/>
      <family val="2"/>
      <scheme val="minor"/>
    </font>
    <font>
      <b/>
      <i/>
      <sz val="11"/>
      <name val="Calibri"/>
      <family val="2"/>
      <scheme val="minor"/>
    </font>
    <font>
      <sz val="11"/>
      <color theme="0"/>
      <name val="Calibri"/>
      <family val="2"/>
      <charset val="204"/>
      <scheme val="minor"/>
    </font>
    <font>
      <i/>
      <sz val="10"/>
      <color theme="1"/>
      <name val="Calibri"/>
      <family val="2"/>
      <charset val="238"/>
      <scheme val="minor"/>
    </font>
    <font>
      <b/>
      <i/>
      <sz val="10"/>
      <color theme="1"/>
      <name val="Calibri"/>
      <family val="2"/>
      <charset val="238"/>
      <scheme val="minor"/>
    </font>
    <font>
      <b/>
      <sz val="11"/>
      <color rgb="FFFF0000"/>
      <name val="Calibri"/>
      <family val="2"/>
      <scheme val="minor"/>
    </font>
    <font>
      <sz val="13"/>
      <name val="Calibri"/>
      <family val="2"/>
      <scheme val="minor"/>
    </font>
    <font>
      <b/>
      <sz val="13"/>
      <name val="Calibri"/>
      <family val="2"/>
      <scheme val="minor"/>
    </font>
    <font>
      <sz val="12"/>
      <name val="Calibri"/>
      <family val="2"/>
      <scheme val="minor"/>
    </font>
  </fonts>
  <fills count="3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indexed="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3" tint="0.399975585192419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DAEEF3"/>
        <bgColor rgb="FF000000"/>
      </patternFill>
    </fill>
    <fill>
      <patternFill patternType="solid">
        <fgColor theme="6" tint="-0.499984740745262"/>
        <bgColor indexed="64"/>
      </patternFill>
    </fill>
    <fill>
      <patternFill patternType="solid">
        <fgColor theme="7" tint="0.59999389629810485"/>
        <bgColor indexed="64"/>
      </patternFill>
    </fill>
    <fill>
      <patternFill patternType="solid">
        <fgColor theme="5" tint="0.59999389629810485"/>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196">
    <xf numFmtId="0" fontId="0" fillId="0" borderId="0"/>
    <xf numFmtId="9" fontId="19"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0" fontId="23" fillId="0" borderId="0"/>
    <xf numFmtId="0" fontId="24" fillId="0" borderId="0"/>
    <xf numFmtId="168" fontId="24" fillId="0" borderId="0" applyFont="0" applyFill="0" applyBorder="0" applyAlignment="0" applyProtection="0"/>
    <xf numFmtId="0" fontId="18" fillId="0" borderId="0"/>
    <xf numFmtId="0" fontId="28" fillId="0" borderId="0"/>
    <xf numFmtId="165" fontId="19" fillId="0" borderId="0" applyFont="0" applyFill="0" applyBorder="0" applyAlignment="0" applyProtection="0"/>
    <xf numFmtId="0" fontId="20" fillId="0" borderId="0"/>
    <xf numFmtId="0" fontId="34" fillId="0" borderId="0"/>
    <xf numFmtId="0" fontId="17" fillId="0" borderId="0"/>
    <xf numFmtId="9" fontId="17" fillId="0" borderId="0" applyFont="0" applyFill="0" applyBorder="0" applyAlignment="0" applyProtection="0"/>
    <xf numFmtId="168" fontId="17" fillId="0" borderId="0" applyFont="0" applyFill="0" applyBorder="0" applyAlignment="0" applyProtection="0"/>
    <xf numFmtId="3" fontId="46" fillId="7" borderId="0">
      <alignment horizontal="center"/>
    </xf>
    <xf numFmtId="9" fontId="46" fillId="7" borderId="0">
      <alignment horizontal="center"/>
    </xf>
    <xf numFmtId="3" fontId="47" fillId="0" borderId="0">
      <alignment horizontal="center" vertical="center"/>
      <protection locked="0"/>
    </xf>
    <xf numFmtId="167" fontId="47" fillId="0" borderId="0">
      <alignment horizontal="center" vertical="center"/>
      <protection locked="0"/>
    </xf>
    <xf numFmtId="49" fontId="48" fillId="0" borderId="0">
      <alignment horizontal="left"/>
    </xf>
    <xf numFmtId="0" fontId="49" fillId="0" borderId="0" applyNumberFormat="0" applyFill="0" applyBorder="0" applyAlignment="0" applyProtection="0"/>
    <xf numFmtId="0" fontId="24" fillId="0" borderId="0"/>
    <xf numFmtId="0" fontId="21" fillId="0" borderId="0"/>
    <xf numFmtId="0" fontId="21" fillId="0" borderId="0"/>
    <xf numFmtId="0" fontId="16" fillId="0" borderId="0"/>
    <xf numFmtId="9" fontId="16" fillId="0" borderId="0" applyFont="0" applyFill="0" applyBorder="0" applyAlignment="0" applyProtection="0"/>
    <xf numFmtId="0" fontId="14" fillId="0" borderId="0"/>
    <xf numFmtId="9" fontId="14" fillId="0" borderId="0" applyFon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171" fontId="54" fillId="0" borderId="4">
      <alignment horizontal="center" vertical="center"/>
    </xf>
    <xf numFmtId="172" fontId="55" fillId="0" borderId="0">
      <protection locked="0"/>
    </xf>
    <xf numFmtId="172" fontId="56" fillId="0" borderId="0">
      <alignment horizontal="center" vertical="center"/>
    </xf>
    <xf numFmtId="172" fontId="57" fillId="8" borderId="0" applyNumberFormat="0" applyBorder="0" applyAlignment="0" applyProtection="0"/>
    <xf numFmtId="172" fontId="57" fillId="9" borderId="0" applyNumberFormat="0" applyBorder="0" applyAlignment="0" applyProtection="0"/>
    <xf numFmtId="172" fontId="57" fillId="10" borderId="0" applyNumberFormat="0" applyBorder="0" applyAlignment="0" applyProtection="0"/>
    <xf numFmtId="172" fontId="57" fillId="11" borderId="0" applyNumberFormat="0" applyBorder="0" applyAlignment="0" applyProtection="0"/>
    <xf numFmtId="172" fontId="57" fillId="12" borderId="0" applyNumberFormat="0" applyBorder="0" applyAlignment="0" applyProtection="0"/>
    <xf numFmtId="172" fontId="57" fillId="13" borderId="0" applyNumberFormat="0" applyBorder="0" applyAlignment="0" applyProtection="0"/>
    <xf numFmtId="172" fontId="57" fillId="14" borderId="0" applyNumberFormat="0" applyBorder="0" applyAlignment="0" applyProtection="0"/>
    <xf numFmtId="172" fontId="57" fillId="15" borderId="0" applyNumberFormat="0" applyBorder="0" applyAlignment="0" applyProtection="0"/>
    <xf numFmtId="172" fontId="57" fillId="16" borderId="0" applyNumberFormat="0" applyBorder="0" applyAlignment="0" applyProtection="0"/>
    <xf numFmtId="172" fontId="57" fillId="11" borderId="0" applyNumberFormat="0" applyBorder="0" applyAlignment="0" applyProtection="0"/>
    <xf numFmtId="172" fontId="57" fillId="14" borderId="0" applyNumberFormat="0" applyBorder="0" applyAlignment="0" applyProtection="0"/>
    <xf numFmtId="172" fontId="57" fillId="17" borderId="0" applyNumberFormat="0" applyBorder="0" applyAlignment="0" applyProtection="0"/>
    <xf numFmtId="172" fontId="58" fillId="18" borderId="0" applyNumberFormat="0" applyBorder="0" applyAlignment="0" applyProtection="0"/>
    <xf numFmtId="172" fontId="58" fillId="15" borderId="0" applyNumberFormat="0" applyBorder="0" applyAlignment="0" applyProtection="0"/>
    <xf numFmtId="172" fontId="58" fillId="16" borderId="0" applyNumberFormat="0" applyBorder="0" applyAlignment="0" applyProtection="0"/>
    <xf numFmtId="172" fontId="58" fillId="19" borderId="0" applyNumberFormat="0" applyBorder="0" applyAlignment="0" applyProtection="0"/>
    <xf numFmtId="172" fontId="58" fillId="20" borderId="0" applyNumberFormat="0" applyBorder="0" applyAlignment="0" applyProtection="0"/>
    <xf numFmtId="172" fontId="58" fillId="21" borderId="0" applyNumberFormat="0" applyBorder="0" applyAlignment="0" applyProtection="0"/>
    <xf numFmtId="0" fontId="59" fillId="0" borderId="0" applyNumberFormat="0" applyFill="0" applyBorder="0" applyAlignment="0" applyProtection="0">
      <alignment vertical="top"/>
      <protection locked="0"/>
    </xf>
    <xf numFmtId="173" fontId="60" fillId="0" borderId="0" applyFont="0" applyFill="0" applyBorder="0" applyAlignment="0" applyProtection="0"/>
    <xf numFmtId="168" fontId="21" fillId="0" borderId="0" applyFont="0" applyFill="0" applyBorder="0" applyAlignment="0" applyProtection="0"/>
    <xf numFmtId="165" fontId="57" fillId="0" borderId="0" applyFont="0" applyFill="0" applyBorder="0" applyAlignment="0" applyProtection="0"/>
    <xf numFmtId="174" fontId="19" fillId="0" borderId="0" applyFont="0" applyFill="0" applyBorder="0" applyAlignment="0" applyProtection="0"/>
    <xf numFmtId="172" fontId="61" fillId="0" borderId="0" applyNumberFormat="0" applyFill="0" applyBorder="0" applyAlignment="0" applyProtection="0">
      <alignment vertical="top"/>
      <protection locked="0"/>
    </xf>
    <xf numFmtId="0" fontId="62" fillId="0" borderId="0"/>
    <xf numFmtId="0" fontId="63" fillId="0" borderId="0" applyNumberFormat="0" applyFill="0" applyBorder="0" applyAlignment="0" applyProtection="0">
      <alignment vertical="top"/>
      <protection locked="0"/>
    </xf>
    <xf numFmtId="0" fontId="21" fillId="10" borderId="2" applyBorder="0">
      <alignment vertical="top"/>
    </xf>
    <xf numFmtId="172" fontId="54" fillId="0" borderId="0"/>
    <xf numFmtId="0" fontId="21" fillId="0" borderId="0"/>
    <xf numFmtId="172" fontId="24" fillId="0" borderId="0"/>
    <xf numFmtId="0" fontId="33" fillId="22" borderId="12">
      <alignment horizontal="centerContinuous"/>
    </xf>
    <xf numFmtId="49" fontId="32" fillId="23" borderId="2">
      <alignment horizontal="center" vertical="center" wrapText="1"/>
    </xf>
    <xf numFmtId="172" fontId="58" fillId="24" borderId="0" applyNumberFormat="0" applyBorder="0" applyAlignment="0" applyProtection="0"/>
    <xf numFmtId="172" fontId="58" fillId="25" borderId="0" applyNumberFormat="0" applyBorder="0" applyAlignment="0" applyProtection="0"/>
    <xf numFmtId="172" fontId="58" fillId="26" borderId="0" applyNumberFormat="0" applyBorder="0" applyAlignment="0" applyProtection="0"/>
    <xf numFmtId="172" fontId="58" fillId="19" borderId="0" applyNumberFormat="0" applyBorder="0" applyAlignment="0" applyProtection="0"/>
    <xf numFmtId="172" fontId="58" fillId="20" borderId="0" applyNumberFormat="0" applyBorder="0" applyAlignment="0" applyProtection="0"/>
    <xf numFmtId="172" fontId="58" fillId="27" borderId="0" applyNumberFormat="0" applyBorder="0" applyAlignment="0" applyProtection="0"/>
    <xf numFmtId="172" fontId="64" fillId="13" borderId="20" applyNumberFormat="0" applyAlignment="0" applyProtection="0"/>
    <xf numFmtId="172" fontId="65" fillId="22" borderId="21" applyNumberFormat="0" applyAlignment="0" applyProtection="0"/>
    <xf numFmtId="172" fontId="66" fillId="22" borderId="20" applyNumberFormat="0" applyAlignment="0" applyProtection="0"/>
    <xf numFmtId="0" fontId="61"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172" fontId="68" fillId="0" borderId="22" applyNumberFormat="0" applyFill="0" applyAlignment="0" applyProtection="0"/>
    <xf numFmtId="172" fontId="69" fillId="0" borderId="23" applyNumberFormat="0" applyFill="0" applyAlignment="0" applyProtection="0"/>
    <xf numFmtId="172" fontId="70" fillId="0" borderId="24" applyNumberFormat="0" applyFill="0" applyAlignment="0" applyProtection="0"/>
    <xf numFmtId="172" fontId="70" fillId="0" borderId="0" applyNumberFormat="0" applyFill="0" applyBorder="0" applyAlignment="0" applyProtection="0"/>
    <xf numFmtId="172" fontId="71" fillId="0" borderId="25" applyNumberFormat="0" applyFill="0" applyAlignment="0" applyProtection="0"/>
    <xf numFmtId="172" fontId="72" fillId="28" borderId="26" applyNumberFormat="0" applyAlignment="0" applyProtection="0"/>
    <xf numFmtId="172" fontId="73" fillId="0" borderId="0" applyNumberFormat="0" applyFill="0" applyBorder="0" applyAlignment="0" applyProtection="0"/>
    <xf numFmtId="172" fontId="74" fillId="29" borderId="0" applyNumberFormat="0" applyBorder="0" applyAlignment="0" applyProtection="0"/>
    <xf numFmtId="0" fontId="75" fillId="0" borderId="0"/>
    <xf numFmtId="0" fontId="21" fillId="0" borderId="0"/>
    <xf numFmtId="0" fontId="57" fillId="0" borderId="0"/>
    <xf numFmtId="0" fontId="57" fillId="0" borderId="0"/>
    <xf numFmtId="0" fontId="21" fillId="0" borderId="0"/>
    <xf numFmtId="0" fontId="75" fillId="0" borderId="0"/>
    <xf numFmtId="172" fontId="76" fillId="9" borderId="0" applyNumberFormat="0" applyBorder="0" applyAlignment="0" applyProtection="0"/>
    <xf numFmtId="172" fontId="77" fillId="0" borderId="0" applyNumberFormat="0" applyFill="0" applyBorder="0" applyAlignment="0" applyProtection="0"/>
    <xf numFmtId="172" fontId="24" fillId="30" borderId="27" applyNumberFormat="0" applyFont="0" applyAlignment="0" applyProtection="0"/>
    <xf numFmtId="9" fontId="75" fillId="0" borderId="0" applyFont="0" applyFill="0" applyBorder="0" applyAlignment="0" applyProtection="0"/>
    <xf numFmtId="172" fontId="78" fillId="0" borderId="28" applyNumberFormat="0" applyFill="0" applyAlignment="0" applyProtection="0"/>
    <xf numFmtId="172" fontId="79" fillId="0" borderId="0" applyNumberFormat="0" applyFill="0" applyBorder="0" applyAlignment="0" applyProtection="0"/>
    <xf numFmtId="165" fontId="21" fillId="0" borderId="0" applyFont="0" applyFill="0" applyBorder="0" applyAlignment="0" applyProtection="0"/>
    <xf numFmtId="169" fontId="21" fillId="0" borderId="0" applyFont="0" applyFill="0" applyBorder="0" applyAlignment="0" applyProtection="0"/>
    <xf numFmtId="166" fontId="21" fillId="0" borderId="0" applyFont="0" applyFill="0" applyBorder="0" applyAlignment="0" applyProtection="0"/>
    <xf numFmtId="175" fontId="75" fillId="0" borderId="0" applyFont="0" applyFill="0" applyBorder="0" applyAlignment="0" applyProtection="0"/>
    <xf numFmtId="175" fontId="21" fillId="0" borderId="0" applyFont="0" applyFill="0" applyBorder="0" applyAlignment="0" applyProtection="0"/>
    <xf numFmtId="168" fontId="21" fillId="0" borderId="0" applyFont="0" applyFill="0" applyBorder="0" applyAlignment="0" applyProtection="0"/>
    <xf numFmtId="172" fontId="80" fillId="10" borderId="0" applyNumberFormat="0" applyBorder="0" applyAlignment="0" applyProtection="0"/>
    <xf numFmtId="176" fontId="81" fillId="10" borderId="0" applyNumberFormat="0" applyBorder="0" applyAlignment="0" applyProtection="0"/>
    <xf numFmtId="0" fontId="13" fillId="0" borderId="0"/>
    <xf numFmtId="9" fontId="13" fillId="0" borderId="0" applyFont="0" applyFill="0" applyBorder="0" applyAlignment="0" applyProtection="0"/>
    <xf numFmtId="0" fontId="10" fillId="0" borderId="0"/>
    <xf numFmtId="165" fontId="10" fillId="0" borderId="0" applyFont="0" applyFill="0" applyBorder="0" applyAlignment="0" applyProtection="0"/>
    <xf numFmtId="9" fontId="88" fillId="0" borderId="0" applyFont="0" applyFill="0" applyBorder="0" applyAlignment="0" applyProtection="0"/>
    <xf numFmtId="0" fontId="19" fillId="0" borderId="0"/>
    <xf numFmtId="0" fontId="9" fillId="0" borderId="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31" borderId="0" applyNumberFormat="0" applyBorder="0" applyAlignment="0" applyProtection="0"/>
    <xf numFmtId="0" fontId="90" fillId="13"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1" borderId="0" applyNumberFormat="0" applyBorder="0" applyAlignment="0" applyProtection="0"/>
    <xf numFmtId="0" fontId="89" fillId="14" borderId="0" applyNumberFormat="0" applyBorder="0" applyAlignment="0" applyProtection="0"/>
    <xf numFmtId="0" fontId="89" fillId="17" borderId="0" applyNumberFormat="0" applyBorder="0" applyAlignment="0" applyProtection="0"/>
    <xf numFmtId="0" fontId="90" fillId="22" borderId="0" applyNumberFormat="0" applyBorder="0" applyAlignment="0" applyProtection="0"/>
    <xf numFmtId="0" fontId="90" fillId="15" borderId="0" applyNumberFormat="0" applyBorder="0" applyAlignment="0" applyProtection="0"/>
    <xf numFmtId="0" fontId="90" fillId="29" borderId="0" applyNumberFormat="0" applyBorder="0" applyAlignment="0" applyProtection="0"/>
    <xf numFmtId="0" fontId="90" fillId="22" borderId="0" applyNumberFormat="0" applyBorder="0" applyAlignment="0" applyProtection="0"/>
    <xf numFmtId="0" fontId="90" fillId="14" borderId="0" applyNumberFormat="0" applyBorder="0" applyAlignment="0" applyProtection="0"/>
    <xf numFmtId="0" fontId="90" fillId="13" borderId="0" applyNumberFormat="0" applyBorder="0" applyAlignment="0" applyProtection="0"/>
    <xf numFmtId="0" fontId="91" fillId="18"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2" fillId="20" borderId="0" applyNumberFormat="0" applyBorder="0" applyAlignment="0" applyProtection="0"/>
    <xf numFmtId="0" fontId="92" fillId="15" borderId="0" applyNumberFormat="0" applyBorder="0" applyAlignment="0" applyProtection="0"/>
    <xf numFmtId="0" fontId="92" fillId="29" borderId="0" applyNumberFormat="0" applyBorder="0" applyAlignment="0" applyProtection="0"/>
    <xf numFmtId="0" fontId="92" fillId="22" borderId="0" applyNumberFormat="0" applyBorder="0" applyAlignment="0" applyProtection="0"/>
    <xf numFmtId="0" fontId="92" fillId="20" borderId="0" applyNumberFormat="0" applyBorder="0" applyAlignment="0" applyProtection="0"/>
    <xf numFmtId="0" fontId="92" fillId="13" borderId="0" applyNumberFormat="0" applyBorder="0" applyAlignment="0" applyProtection="0"/>
    <xf numFmtId="0" fontId="93" fillId="0" borderId="0" applyNumberFormat="0" applyFill="0" applyBorder="0" applyAlignment="0" applyProtection="0"/>
    <xf numFmtId="0" fontId="94" fillId="22" borderId="34" applyNumberFormat="0" applyAlignment="0" applyProtection="0"/>
    <xf numFmtId="0" fontId="95" fillId="0" borderId="28" applyNumberFormat="0" applyFill="0" applyAlignment="0" applyProtection="0"/>
    <xf numFmtId="177" fontId="21" fillId="0" borderId="0" applyFont="0" applyFill="0" applyBorder="0" applyAlignment="0" applyProtection="0"/>
    <xf numFmtId="168" fontId="19" fillId="0" borderId="0" applyFont="0" applyFill="0" applyBorder="0" applyAlignment="0" applyProtection="0"/>
    <xf numFmtId="177" fontId="19" fillId="0" borderId="0" applyFont="0" applyFill="0" applyBorder="0" applyAlignment="0" applyProtection="0"/>
    <xf numFmtId="168" fontId="19" fillId="0" borderId="0" applyFont="0" applyFill="0" applyBorder="0" applyAlignment="0" applyProtection="0"/>
    <xf numFmtId="168" fontId="9" fillId="0" borderId="0" applyFont="0" applyFill="0" applyBorder="0" applyAlignment="0" applyProtection="0"/>
    <xf numFmtId="177" fontId="19" fillId="0" borderId="0" applyFont="0" applyFill="0" applyBorder="0" applyAlignment="0" applyProtection="0"/>
    <xf numFmtId="168" fontId="9" fillId="0" borderId="0" applyFont="0" applyFill="0" applyBorder="0" applyAlignment="0" applyProtection="0"/>
    <xf numFmtId="165" fontId="9" fillId="0" borderId="0" applyFont="0" applyFill="0" applyBorder="0" applyAlignment="0" applyProtection="0"/>
    <xf numFmtId="168" fontId="19" fillId="0" borderId="0" applyFont="0" applyFill="0" applyBorder="0" applyAlignment="0" applyProtection="0"/>
    <xf numFmtId="0" fontId="21" fillId="30" borderId="35" applyNumberFormat="0" applyFont="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8" fontId="21" fillId="0" borderId="0" applyFont="0" applyFill="0" applyBorder="0" applyAlignment="0" applyProtection="0"/>
    <xf numFmtId="0" fontId="96" fillId="13" borderId="34" applyNumberFormat="0" applyAlignment="0" applyProtection="0"/>
    <xf numFmtId="174" fontId="21" fillId="0" borderId="0" applyFont="0" applyFill="0" applyBorder="0" applyAlignment="0" applyProtection="0"/>
    <xf numFmtId="0" fontId="97" fillId="9" borderId="0" applyNumberFormat="0" applyBorder="0" applyAlignment="0" applyProtection="0"/>
    <xf numFmtId="0" fontId="98" fillId="29" borderId="0" applyNumberFormat="0" applyBorder="0" applyAlignment="0" applyProtection="0"/>
    <xf numFmtId="0" fontId="9" fillId="0" borderId="0"/>
    <xf numFmtId="0" fontId="9" fillId="0" borderId="0"/>
    <xf numFmtId="0" fontId="9" fillId="0" borderId="0"/>
    <xf numFmtId="0" fontId="19" fillId="0" borderId="0"/>
    <xf numFmtId="0" fontId="99" fillId="0" borderId="0"/>
    <xf numFmtId="0" fontId="19" fillId="0" borderId="0"/>
    <xf numFmtId="0" fontId="9" fillId="0" borderId="0"/>
    <xf numFmtId="0" fontId="9" fillId="0" borderId="0"/>
    <xf numFmtId="0" fontId="21" fillId="0" borderId="0"/>
    <xf numFmtId="0" fontId="54" fillId="0" borderId="0"/>
    <xf numFmtId="0" fontId="19" fillId="0" borderId="0"/>
    <xf numFmtId="0" fontId="19" fillId="0" borderId="0"/>
    <xf numFmtId="0" fontId="1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1" fillId="10" borderId="0" applyNumberFormat="0" applyBorder="0" applyAlignment="0" applyProtection="0"/>
    <xf numFmtId="0" fontId="100" fillId="22" borderId="36" applyNumberFormat="0" applyAlignment="0" applyProtection="0"/>
    <xf numFmtId="0" fontId="21" fillId="0" borderId="0"/>
    <xf numFmtId="0" fontId="101" fillId="0" borderId="0"/>
    <xf numFmtId="0" fontId="21" fillId="0" borderId="0"/>
    <xf numFmtId="0" fontId="102" fillId="0" borderId="0" applyNumberFormat="0" applyFill="0" applyBorder="0" applyAlignment="0" applyProtection="0"/>
    <xf numFmtId="0" fontId="103" fillId="0" borderId="0" applyNumberFormat="0" applyFill="0" applyBorder="0" applyAlignment="0" applyProtection="0"/>
    <xf numFmtId="0" fontId="104" fillId="0" borderId="22" applyNumberFormat="0" applyFill="0" applyAlignment="0" applyProtection="0"/>
    <xf numFmtId="0" fontId="105" fillId="0" borderId="23" applyNumberFormat="0" applyFill="0" applyAlignment="0" applyProtection="0"/>
    <xf numFmtId="0" fontId="106" fillId="0" borderId="24" applyNumberFormat="0" applyFill="0" applyAlignment="0" applyProtection="0"/>
    <xf numFmtId="0" fontId="106" fillId="0" borderId="0" applyNumberFormat="0" applyFill="0" applyBorder="0" applyAlignment="0" applyProtection="0"/>
    <xf numFmtId="0" fontId="107" fillId="28" borderId="26" applyNumberFormat="0" applyAlignment="0" applyProtection="0"/>
  </cellStyleXfs>
  <cellXfs count="510">
    <xf numFmtId="0" fontId="0" fillId="0" borderId="0" xfId="0"/>
    <xf numFmtId="0" fontId="30" fillId="0" borderId="0" xfId="0" applyFont="1"/>
    <xf numFmtId="0" fontId="17" fillId="0" borderId="0" xfId="12" applyAlignment="1">
      <alignment horizontal="center" vertical="top"/>
    </xf>
    <xf numFmtId="0" fontId="17" fillId="0" borderId="0" xfId="12" applyAlignment="1">
      <alignment horizontal="left" vertical="top"/>
    </xf>
    <xf numFmtId="0" fontId="39" fillId="0" borderId="0" xfId="12" applyFont="1" applyAlignment="1">
      <alignment horizontal="left" vertical="top"/>
    </xf>
    <xf numFmtId="0" fontId="40" fillId="0" borderId="0" xfId="12" applyFont="1" applyAlignment="1">
      <alignment horizontal="left" vertical="top"/>
    </xf>
    <xf numFmtId="0" fontId="17" fillId="0" borderId="0" xfId="12" applyAlignment="1">
      <alignment horizontal="left" vertical="top" wrapText="1"/>
    </xf>
    <xf numFmtId="0" fontId="41" fillId="0" borderId="0" xfId="12" applyFont="1" applyAlignment="1">
      <alignment horizontal="left" vertical="top"/>
    </xf>
    <xf numFmtId="0" fontId="42" fillId="0" borderId="0" xfId="12" applyFont="1" applyAlignment="1">
      <alignment horizontal="left" vertical="top"/>
    </xf>
    <xf numFmtId="0" fontId="43" fillId="0" borderId="2" xfId="12" applyFont="1" applyBorder="1" applyAlignment="1">
      <alignment horizontal="center" vertical="center" wrapText="1"/>
    </xf>
    <xf numFmtId="0" fontId="35" fillId="0" borderId="2" xfId="12" applyFont="1" applyBorder="1" applyAlignment="1">
      <alignment horizontal="center" vertical="center" wrapText="1"/>
    </xf>
    <xf numFmtId="0" fontId="17" fillId="0" borderId="0" xfId="12" applyAlignment="1">
      <alignment horizontal="center" vertical="top" wrapText="1"/>
    </xf>
    <xf numFmtId="0" fontId="39" fillId="0" borderId="0" xfId="12" applyFont="1" applyAlignment="1">
      <alignment horizontal="left" vertical="top" wrapText="1"/>
    </xf>
    <xf numFmtId="0" fontId="40" fillId="0" borderId="0" xfId="12" applyFont="1" applyAlignment="1">
      <alignment horizontal="left" vertical="top" wrapText="1"/>
    </xf>
    <xf numFmtId="0" fontId="41" fillId="0" borderId="0" xfId="12" applyFont="1" applyAlignment="1">
      <alignment horizontal="center" vertical="top"/>
    </xf>
    <xf numFmtId="0" fontId="25" fillId="0" borderId="0" xfId="12" applyFont="1" applyAlignment="1">
      <alignment horizontal="right" vertical="top"/>
    </xf>
    <xf numFmtId="0" fontId="25" fillId="0" borderId="0" xfId="12" applyFont="1" applyAlignment="1">
      <alignment horizontal="left" vertical="top"/>
    </xf>
    <xf numFmtId="0" fontId="25" fillId="0" borderId="0" xfId="12" applyFont="1" applyAlignment="1">
      <alignment horizontal="center" vertical="top"/>
    </xf>
    <xf numFmtId="0" fontId="82" fillId="0" borderId="0" xfId="12" applyFont="1" applyAlignment="1">
      <alignment horizontal="left" wrapText="1"/>
    </xf>
    <xf numFmtId="0" fontId="45" fillId="0" borderId="0" xfId="12" applyFont="1" applyAlignment="1">
      <alignment horizontal="right" vertical="top" wrapText="1"/>
    </xf>
    <xf numFmtId="4" fontId="45" fillId="0" borderId="0" xfId="12" applyNumberFormat="1" applyFont="1" applyAlignment="1">
      <alignment horizontal="right" vertical="top" wrapText="1"/>
    </xf>
    <xf numFmtId="0" fontId="25" fillId="0" borderId="0" xfId="12" applyFont="1" applyAlignment="1">
      <alignment horizontal="left" vertical="top" wrapText="1"/>
    </xf>
    <xf numFmtId="0" fontId="82" fillId="0" borderId="0" xfId="12" applyFont="1" applyAlignment="1">
      <alignment horizontal="right" vertical="top" wrapText="1"/>
    </xf>
    <xf numFmtId="3" fontId="25" fillId="0" borderId="0" xfId="12" applyNumberFormat="1" applyFont="1" applyAlignment="1">
      <alignment horizontal="right" vertical="top" wrapText="1"/>
    </xf>
    <xf numFmtId="3" fontId="22" fillId="0" borderId="0" xfId="4" applyNumberFormat="1" applyFont="1" applyFill="1"/>
    <xf numFmtId="4" fontId="22" fillId="0" borderId="0" xfId="4" applyNumberFormat="1" applyFont="1" applyFill="1"/>
    <xf numFmtId="169" fontId="22" fillId="0" borderId="0" xfId="4" applyNumberFormat="1" applyFont="1" applyFill="1"/>
    <xf numFmtId="0" fontId="13" fillId="0" borderId="0" xfId="104" applyFont="1"/>
    <xf numFmtId="4" fontId="27" fillId="0" borderId="0" xfId="104" applyNumberFormat="1" applyFont="1"/>
    <xf numFmtId="0" fontId="25" fillId="0" borderId="0" xfId="104" applyFont="1"/>
    <xf numFmtId="9" fontId="13" fillId="0" borderId="0" xfId="1" applyFont="1"/>
    <xf numFmtId="9" fontId="13" fillId="0" borderId="2" xfId="1" applyFont="1" applyBorder="1" applyAlignment="1">
      <alignment horizontal="right" vertical="center"/>
    </xf>
    <xf numFmtId="0" fontId="13" fillId="0" borderId="0" xfId="104" applyFont="1" applyAlignment="1">
      <alignment horizontal="center"/>
    </xf>
    <xf numFmtId="0" fontId="36" fillId="0" borderId="2" xfId="104" applyFont="1" applyBorder="1" applyAlignment="1">
      <alignment horizontal="center" vertical="center"/>
    </xf>
    <xf numFmtId="0" fontId="25" fillId="0" borderId="2" xfId="104" applyFont="1" applyBorder="1" applyAlignment="1">
      <alignment horizontal="center" vertical="center"/>
    </xf>
    <xf numFmtId="0" fontId="13" fillId="0" borderId="2" xfId="104" applyFont="1" applyBorder="1" applyAlignment="1">
      <alignment horizontal="left" vertical="center" wrapText="1"/>
    </xf>
    <xf numFmtId="0" fontId="13" fillId="0" borderId="2" xfId="104" applyFont="1" applyBorder="1" applyAlignment="1">
      <alignment horizontal="center" vertical="center"/>
    </xf>
    <xf numFmtId="1" fontId="13" fillId="0" borderId="2" xfId="104" applyNumberFormat="1" applyFont="1" applyBorder="1" applyAlignment="1">
      <alignment horizontal="right" vertical="center"/>
    </xf>
    <xf numFmtId="1" fontId="13" fillId="0" borderId="0" xfId="104" applyNumberFormat="1" applyFont="1"/>
    <xf numFmtId="2" fontId="13" fillId="0" borderId="2" xfId="104" applyNumberFormat="1" applyFont="1" applyBorder="1" applyAlignment="1">
      <alignment horizontal="right" vertical="center"/>
    </xf>
    <xf numFmtId="0" fontId="25" fillId="0" borderId="2" xfId="104" applyFont="1" applyBorder="1" applyAlignment="1">
      <alignment horizontal="left" vertical="center" wrapText="1"/>
    </xf>
    <xf numFmtId="0" fontId="13" fillId="0" borderId="0" xfId="104" applyFont="1" applyAlignment="1">
      <alignment horizontal="center" vertical="top" wrapText="1"/>
    </xf>
    <xf numFmtId="3" fontId="13" fillId="0" borderId="0" xfId="104" applyNumberFormat="1" applyFont="1" applyAlignment="1">
      <alignment vertical="top" wrapText="1"/>
    </xf>
    <xf numFmtId="0" fontId="13" fillId="0" borderId="2" xfId="104" applyFont="1" applyBorder="1" applyAlignment="1">
      <alignment horizontal="center" vertical="center" wrapText="1"/>
    </xf>
    <xf numFmtId="9" fontId="13" fillId="0" borderId="0" xfId="104" applyNumberFormat="1" applyFont="1" applyAlignment="1">
      <alignment vertical="top" wrapText="1"/>
    </xf>
    <xf numFmtId="2" fontId="13" fillId="0" borderId="0" xfId="104" applyNumberFormat="1" applyFont="1"/>
    <xf numFmtId="166" fontId="13" fillId="0" borderId="2" xfId="104" applyNumberFormat="1" applyFont="1" applyBorder="1" applyAlignment="1">
      <alignment horizontal="right" vertical="center"/>
    </xf>
    <xf numFmtId="166" fontId="13" fillId="0" borderId="0" xfId="104" applyNumberFormat="1" applyFont="1"/>
    <xf numFmtId="0" fontId="13" fillId="0" borderId="2" xfId="104" applyFont="1" applyBorder="1" applyAlignment="1">
      <alignment horizontal="right" vertical="center"/>
    </xf>
    <xf numFmtId="0" fontId="29" fillId="0" borderId="0" xfId="0" applyFont="1" applyAlignment="1">
      <alignment horizontal="center" vertical="center" wrapText="1"/>
    </xf>
    <xf numFmtId="3" fontId="25" fillId="0" borderId="0" xfId="0" applyNumberFormat="1" applyFont="1" applyAlignment="1">
      <alignment vertical="top" wrapText="1"/>
    </xf>
    <xf numFmtId="0" fontId="30" fillId="0" borderId="0" xfId="0" applyFont="1" applyAlignment="1">
      <alignment vertical="top" wrapText="1"/>
    </xf>
    <xf numFmtId="3" fontId="30" fillId="0" borderId="0" xfId="0" applyNumberFormat="1" applyFont="1" applyAlignment="1">
      <alignment vertical="top" wrapText="1"/>
    </xf>
    <xf numFmtId="9" fontId="30" fillId="0" borderId="0" xfId="105" applyFont="1" applyAlignment="1">
      <alignment vertical="top" wrapText="1"/>
    </xf>
    <xf numFmtId="1" fontId="30" fillId="0" borderId="0" xfId="0" applyNumberFormat="1" applyFont="1" applyAlignment="1">
      <alignment vertical="top" wrapText="1"/>
    </xf>
    <xf numFmtId="0" fontId="25" fillId="0" borderId="0" xfId="0" applyFont="1" applyAlignment="1">
      <alignment vertical="top" wrapText="1"/>
    </xf>
    <xf numFmtId="0" fontId="30" fillId="0" borderId="0" xfId="0" applyFont="1" applyAlignment="1">
      <alignment wrapText="1"/>
    </xf>
    <xf numFmtId="0" fontId="30" fillId="0" borderId="0" xfId="0" applyFont="1" applyBorder="1" applyAlignment="1">
      <alignment vertical="top" wrapText="1"/>
    </xf>
    <xf numFmtId="0" fontId="30" fillId="0" borderId="0" xfId="0" applyFont="1" applyBorder="1"/>
    <xf numFmtId="0" fontId="13" fillId="0" borderId="0" xfId="104" applyFont="1" applyBorder="1"/>
    <xf numFmtId="0" fontId="45" fillId="0" borderId="0" xfId="0" applyFont="1" applyAlignment="1">
      <alignment horizontal="right" vertical="top" wrapText="1"/>
    </xf>
    <xf numFmtId="0" fontId="25" fillId="5" borderId="0" xfId="12" applyFont="1" applyFill="1" applyAlignment="1">
      <alignment horizontal="center" vertical="center" wrapText="1"/>
    </xf>
    <xf numFmtId="0" fontId="25" fillId="5" borderId="0" xfId="12" applyFont="1" applyFill="1" applyAlignment="1">
      <alignment vertical="center" wrapText="1"/>
    </xf>
    <xf numFmtId="0" fontId="12" fillId="0" borderId="0" xfId="12" applyFont="1" applyAlignment="1">
      <alignment horizontal="left" wrapText="1"/>
    </xf>
    <xf numFmtId="0" fontId="12" fillId="0" borderId="0" xfId="12" applyFont="1" applyAlignment="1">
      <alignment horizontal="left" vertical="top" wrapText="1"/>
    </xf>
    <xf numFmtId="0" fontId="12" fillId="0" borderId="0" xfId="12" applyFont="1" applyAlignment="1">
      <alignment horizontal="center" wrapText="1"/>
    </xf>
    <xf numFmtId="0" fontId="12" fillId="0" borderId="0" xfId="12" applyFont="1" applyAlignment="1">
      <alignment horizontal="right" vertical="top" wrapText="1"/>
    </xf>
    <xf numFmtId="0" fontId="12" fillId="0" borderId="0" xfId="12" applyFont="1" applyAlignment="1">
      <alignment wrapText="1"/>
    </xf>
    <xf numFmtId="0" fontId="12" fillId="0" borderId="0" xfId="12" applyFont="1" applyAlignment="1">
      <alignment horizontal="center" vertical="top"/>
    </xf>
    <xf numFmtId="0" fontId="12" fillId="0" borderId="0" xfId="12" applyFont="1" applyAlignment="1">
      <alignment horizontal="right" vertical="top"/>
    </xf>
    <xf numFmtId="0" fontId="12" fillId="0" borderId="0" xfId="12" applyFont="1" applyAlignment="1">
      <alignment horizontal="left" vertical="top"/>
    </xf>
    <xf numFmtId="0" fontId="12" fillId="0" borderId="0" xfId="12" applyFont="1" applyAlignment="1">
      <alignment horizontal="center" vertical="top" wrapText="1"/>
    </xf>
    <xf numFmtId="4" fontId="12" fillId="0" borderId="0" xfId="12" applyNumberFormat="1" applyFont="1" applyAlignment="1">
      <alignment horizontal="right" vertical="top" wrapText="1"/>
    </xf>
    <xf numFmtId="0" fontId="12" fillId="0" borderId="0" xfId="12" applyFont="1" applyFill="1" applyAlignment="1">
      <alignment horizontal="center" vertical="top" wrapText="1"/>
    </xf>
    <xf numFmtId="0" fontId="30" fillId="0" borderId="0" xfId="0" applyFont="1" applyAlignment="1">
      <alignment horizontal="right" vertical="top" wrapText="1"/>
    </xf>
    <xf numFmtId="0" fontId="25" fillId="0" borderId="0" xfId="0" applyFont="1" applyAlignment="1">
      <alignment horizontal="left" vertical="top" wrapText="1"/>
    </xf>
    <xf numFmtId="3" fontId="25" fillId="0" borderId="0" xfId="0" applyNumberFormat="1" applyFont="1" applyAlignment="1">
      <alignment horizontal="right" vertical="top" wrapText="1"/>
    </xf>
    <xf numFmtId="0" fontId="22" fillId="0" borderId="0" xfId="0" applyFont="1" applyAlignment="1">
      <alignment wrapText="1"/>
    </xf>
    <xf numFmtId="0" fontId="22" fillId="0" borderId="0" xfId="0" applyFont="1" applyAlignment="1">
      <alignment horizontal="center" vertical="top" wrapText="1"/>
    </xf>
    <xf numFmtId="0" fontId="45" fillId="0" borderId="2" xfId="12" quotePrefix="1" applyFont="1" applyBorder="1" applyAlignment="1">
      <alignment horizontal="left" vertical="top" wrapText="1"/>
    </xf>
    <xf numFmtId="0" fontId="45" fillId="0" borderId="2" xfId="12" applyFont="1" applyBorder="1" applyAlignment="1">
      <alignment horizontal="left" vertical="top" wrapText="1"/>
    </xf>
    <xf numFmtId="0" fontId="25" fillId="0" borderId="3" xfId="12" applyFont="1" applyFill="1" applyBorder="1" applyAlignment="1">
      <alignment horizontal="center" vertical="top" wrapText="1"/>
    </xf>
    <xf numFmtId="0" fontId="25" fillId="0" borderId="4" xfId="12" applyFont="1" applyBorder="1" applyAlignment="1">
      <alignment horizontal="left" vertical="top" wrapText="1"/>
    </xf>
    <xf numFmtId="0" fontId="45" fillId="0" borderId="4" xfId="12" applyFont="1" applyBorder="1" applyAlignment="1">
      <alignment horizontal="right" vertical="top" wrapText="1"/>
    </xf>
    <xf numFmtId="0" fontId="12" fillId="0" borderId="4" xfId="12" applyFont="1" applyBorder="1" applyAlignment="1">
      <alignment horizontal="right" vertical="top" wrapText="1"/>
    </xf>
    <xf numFmtId="0" fontId="12" fillId="0" borderId="30" xfId="12" applyFont="1" applyBorder="1" applyAlignment="1">
      <alignment horizontal="right" vertical="top" wrapText="1"/>
    </xf>
    <xf numFmtId="0" fontId="45" fillId="0" borderId="0" xfId="12" applyFont="1" applyBorder="1" applyAlignment="1">
      <alignment horizontal="right" vertical="top" wrapText="1"/>
    </xf>
    <xf numFmtId="0" fontId="12" fillId="0" borderId="0" xfId="12" applyFont="1" applyBorder="1" applyAlignment="1">
      <alignment horizontal="right" vertical="top" wrapText="1"/>
    </xf>
    <xf numFmtId="0" fontId="12" fillId="0" borderId="32" xfId="12" applyFont="1" applyBorder="1" applyAlignment="1">
      <alignment horizontal="right" vertical="top" wrapText="1"/>
    </xf>
    <xf numFmtId="0" fontId="12" fillId="0" borderId="31" xfId="12" applyFont="1" applyFill="1" applyBorder="1" applyAlignment="1">
      <alignment horizontal="center" vertical="top" wrapText="1"/>
    </xf>
    <xf numFmtId="0" fontId="12" fillId="0" borderId="0" xfId="12" applyFont="1" applyBorder="1" applyAlignment="1">
      <alignment horizontal="left" wrapText="1"/>
    </xf>
    <xf numFmtId="3" fontId="45" fillId="0" borderId="0" xfId="12" applyNumberFormat="1" applyFont="1" applyBorder="1" applyAlignment="1">
      <alignment horizontal="right" vertical="top" wrapText="1"/>
    </xf>
    <xf numFmtId="3" fontId="12" fillId="0" borderId="0" xfId="12" applyNumberFormat="1" applyFont="1" applyBorder="1" applyAlignment="1">
      <alignment horizontal="right" vertical="top" wrapText="1"/>
    </xf>
    <xf numFmtId="0" fontId="12" fillId="0" borderId="6" xfId="12" applyFont="1" applyFill="1" applyBorder="1" applyAlignment="1">
      <alignment horizontal="center" vertical="top" wrapText="1"/>
    </xf>
    <xf numFmtId="0" fontId="25" fillId="0" borderId="29" xfId="12" applyFont="1" applyBorder="1" applyAlignment="1">
      <alignment horizontal="left" vertical="top" wrapText="1"/>
    </xf>
    <xf numFmtId="4" fontId="83" fillId="0" borderId="29" xfId="12" applyNumberFormat="1" applyFont="1" applyBorder="1" applyAlignment="1">
      <alignment horizontal="right" vertical="top" wrapText="1"/>
    </xf>
    <xf numFmtId="3" fontId="25" fillId="0" borderId="29" xfId="12" applyNumberFormat="1" applyFont="1" applyBorder="1" applyAlignment="1">
      <alignment horizontal="right" vertical="top" wrapText="1"/>
    </xf>
    <xf numFmtId="3" fontId="25" fillId="0" borderId="16" xfId="12" applyNumberFormat="1" applyFont="1" applyBorder="1" applyAlignment="1">
      <alignment horizontal="right" vertical="top" wrapText="1"/>
    </xf>
    <xf numFmtId="0" fontId="25" fillId="0" borderId="3" xfId="12" applyFont="1" applyBorder="1" applyAlignment="1">
      <alignment horizontal="center" vertical="top" wrapText="1"/>
    </xf>
    <xf numFmtId="0" fontId="12" fillId="0" borderId="31" xfId="12" applyFont="1" applyBorder="1" applyAlignment="1">
      <alignment horizontal="center" vertical="top" wrapText="1"/>
    </xf>
    <xf numFmtId="0" fontId="12" fillId="0" borderId="0" xfId="12" applyFont="1" applyBorder="1" applyAlignment="1">
      <alignment horizontal="left" vertical="top" wrapText="1"/>
    </xf>
    <xf numFmtId="0" fontId="12" fillId="0" borderId="6" xfId="12" applyFont="1" applyBorder="1" applyAlignment="1">
      <alignment horizontal="center" vertical="top" wrapText="1"/>
    </xf>
    <xf numFmtId="0" fontId="82" fillId="0" borderId="29" xfId="12" applyFont="1" applyBorder="1" applyAlignment="1">
      <alignment horizontal="right" vertical="top" wrapText="1"/>
    </xf>
    <xf numFmtId="0" fontId="45" fillId="0" borderId="29" xfId="12" applyFont="1" applyBorder="1" applyAlignment="1">
      <alignment horizontal="right" vertical="top" wrapText="1"/>
    </xf>
    <xf numFmtId="0" fontId="25" fillId="0" borderId="4" xfId="12" applyFont="1" applyBorder="1" applyAlignment="1">
      <alignment horizontal="left" vertical="top"/>
    </xf>
    <xf numFmtId="3" fontId="12" fillId="0" borderId="0" xfId="12" applyNumberFormat="1" applyFont="1" applyBorder="1" applyAlignment="1">
      <alignment horizontal="left" wrapText="1"/>
    </xf>
    <xf numFmtId="3" fontId="12" fillId="0" borderId="32" xfId="12" applyNumberFormat="1" applyFont="1" applyBorder="1" applyAlignment="1">
      <alignment horizontal="right" vertical="top" wrapText="1"/>
    </xf>
    <xf numFmtId="0" fontId="45" fillId="0" borderId="0" xfId="0" applyFont="1" applyBorder="1" applyAlignment="1">
      <alignment horizontal="right" vertical="top" wrapText="1"/>
    </xf>
    <xf numFmtId="0" fontId="12" fillId="0" borderId="32" xfId="12" applyFont="1" applyBorder="1" applyAlignment="1">
      <alignment wrapText="1"/>
    </xf>
    <xf numFmtId="0" fontId="30" fillId="0" borderId="0" xfId="0" applyFont="1" applyBorder="1" applyAlignment="1">
      <alignment wrapText="1"/>
    </xf>
    <xf numFmtId="0" fontId="25" fillId="0" borderId="0" xfId="0" applyFont="1" applyBorder="1" applyAlignment="1">
      <alignment horizontal="left" vertical="top" wrapText="1"/>
    </xf>
    <xf numFmtId="0" fontId="45" fillId="0" borderId="4" xfId="0" applyFont="1" applyBorder="1" applyAlignment="1">
      <alignment horizontal="right" vertical="top" wrapText="1"/>
    </xf>
    <xf numFmtId="0" fontId="22" fillId="0" borderId="4" xfId="0" applyFont="1" applyBorder="1" applyAlignment="1">
      <alignment horizontal="right" vertical="top" wrapText="1"/>
    </xf>
    <xf numFmtId="0" fontId="22" fillId="0" borderId="30" xfId="0" applyFont="1" applyBorder="1" applyAlignment="1">
      <alignment horizontal="right" vertical="top" wrapText="1"/>
    </xf>
    <xf numFmtId="0" fontId="22" fillId="0" borderId="31" xfId="0" applyFont="1" applyBorder="1" applyAlignment="1">
      <alignment horizontal="center" vertical="top" wrapText="1"/>
    </xf>
    <xf numFmtId="3" fontId="22" fillId="0" borderId="0" xfId="0" applyNumberFormat="1" applyFont="1" applyBorder="1" applyAlignment="1">
      <alignment horizontal="right" vertical="top" wrapText="1"/>
    </xf>
    <xf numFmtId="0" fontId="22" fillId="0" borderId="32" xfId="0" applyFont="1" applyBorder="1" applyAlignment="1">
      <alignment horizontal="right" vertical="top" wrapText="1"/>
    </xf>
    <xf numFmtId="0" fontId="22" fillId="0" borderId="6" xfId="0" applyFont="1" applyBorder="1" applyAlignment="1">
      <alignment horizontal="center" vertical="top" wrapText="1"/>
    </xf>
    <xf numFmtId="0" fontId="25" fillId="0" borderId="29" xfId="0" applyFont="1" applyBorder="1" applyAlignment="1">
      <alignment horizontal="left" vertical="top" wrapText="1"/>
    </xf>
    <xf numFmtId="0" fontId="45" fillId="0" borderId="29" xfId="0" applyFont="1" applyBorder="1" applyAlignment="1">
      <alignment horizontal="right" vertical="top" wrapText="1"/>
    </xf>
    <xf numFmtId="3" fontId="25" fillId="0" borderId="29" xfId="0" applyNumberFormat="1" applyFont="1" applyBorder="1" applyAlignment="1">
      <alignment horizontal="right" vertical="top" wrapText="1"/>
    </xf>
    <xf numFmtId="3" fontId="25" fillId="0" borderId="16" xfId="0" applyNumberFormat="1" applyFont="1" applyBorder="1" applyAlignment="1">
      <alignment horizontal="right" vertical="top" wrapText="1"/>
    </xf>
    <xf numFmtId="3" fontId="45" fillId="0" borderId="0" xfId="0" applyNumberFormat="1" applyFont="1" applyBorder="1" applyAlignment="1">
      <alignment horizontal="right" vertical="top" wrapText="1"/>
    </xf>
    <xf numFmtId="0" fontId="29" fillId="2" borderId="12" xfId="12" applyFont="1" applyFill="1" applyBorder="1" applyAlignment="1">
      <alignment horizontal="center" vertical="center" wrapText="1"/>
    </xf>
    <xf numFmtId="0" fontId="29" fillId="2" borderId="11" xfId="12" applyFont="1" applyFill="1" applyBorder="1" applyAlignment="1">
      <alignment horizontal="center" vertical="center" wrapText="1"/>
    </xf>
    <xf numFmtId="0" fontId="84" fillId="2" borderId="11" xfId="12" applyFont="1" applyFill="1" applyBorder="1" applyAlignment="1">
      <alignment horizontal="center" vertical="center" wrapText="1"/>
    </xf>
    <xf numFmtId="0" fontId="36" fillId="2" borderId="13" xfId="12" applyFont="1" applyFill="1" applyBorder="1" applyAlignment="1">
      <alignment horizontal="center" vertical="center" wrapText="1"/>
    </xf>
    <xf numFmtId="0" fontId="11" fillId="0" borderId="0" xfId="12" applyFont="1" applyBorder="1" applyAlignment="1">
      <alignment horizontal="left" wrapText="1"/>
    </xf>
    <xf numFmtId="0" fontId="31" fillId="0" borderId="7" xfId="0" applyFont="1" applyBorder="1" applyAlignment="1">
      <alignment horizontal="center" vertical="top" wrapText="1"/>
    </xf>
    <xf numFmtId="0" fontId="31" fillId="0" borderId="8" xfId="0" applyFont="1" applyBorder="1" applyAlignment="1">
      <alignment horizontal="left" vertical="top"/>
    </xf>
    <xf numFmtId="0" fontId="30" fillId="0" borderId="8" xfId="0" applyFont="1" applyBorder="1" applyAlignment="1">
      <alignment vertical="top" wrapText="1"/>
    </xf>
    <xf numFmtId="0" fontId="30" fillId="0" borderId="9" xfId="0" applyFont="1" applyBorder="1" applyAlignment="1">
      <alignment vertical="top" wrapText="1"/>
    </xf>
    <xf numFmtId="0" fontId="30" fillId="0" borderId="14" xfId="0" applyFont="1" applyBorder="1" applyAlignment="1">
      <alignment vertical="top" wrapText="1"/>
    </xf>
    <xf numFmtId="0" fontId="25" fillId="0" borderId="0" xfId="0" applyFont="1" applyBorder="1" applyAlignment="1">
      <alignment vertical="top"/>
    </xf>
    <xf numFmtId="0" fontId="30" fillId="0" borderId="17" xfId="0" applyFont="1" applyBorder="1" applyAlignment="1">
      <alignment vertical="top"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30" fillId="0" borderId="0" xfId="0" applyFont="1" applyBorder="1" applyAlignment="1">
      <alignment horizontal="center" vertical="top" wrapText="1"/>
    </xf>
    <xf numFmtId="3" fontId="30" fillId="0" borderId="0" xfId="0" applyNumberFormat="1" applyFont="1" applyBorder="1" applyAlignment="1">
      <alignment vertical="top" wrapText="1"/>
    </xf>
    <xf numFmtId="3" fontId="30" fillId="0" borderId="17" xfId="0" applyNumberFormat="1" applyFont="1" applyBorder="1" applyAlignment="1">
      <alignment vertical="top" wrapText="1"/>
    </xf>
    <xf numFmtId="9" fontId="30" fillId="0" borderId="0" xfId="1" applyFont="1" applyBorder="1" applyAlignment="1">
      <alignment vertical="top" wrapText="1"/>
    </xf>
    <xf numFmtId="1" fontId="30" fillId="0" borderId="17" xfId="0" applyNumberFormat="1" applyFont="1" applyBorder="1" applyAlignment="1">
      <alignment vertical="top" wrapText="1"/>
    </xf>
    <xf numFmtId="0" fontId="30" fillId="0" borderId="15" xfId="0" applyFont="1" applyBorder="1" applyAlignment="1">
      <alignment vertical="top" wrapText="1"/>
    </xf>
    <xf numFmtId="0" fontId="25" fillId="0" borderId="10" xfId="0" applyFont="1" applyBorder="1" applyAlignment="1">
      <alignment horizontal="center" vertical="top" wrapText="1"/>
    </xf>
    <xf numFmtId="0" fontId="30" fillId="0" borderId="10" xfId="0" applyFont="1" applyBorder="1" applyAlignment="1">
      <alignment vertical="top" wrapText="1"/>
    </xf>
    <xf numFmtId="3" fontId="25" fillId="2" borderId="19" xfId="0" applyNumberFormat="1" applyFont="1" applyFill="1" applyBorder="1" applyAlignment="1">
      <alignment vertical="top" wrapText="1"/>
    </xf>
    <xf numFmtId="0" fontId="25" fillId="0" borderId="0" xfId="104" applyFont="1" applyAlignment="1">
      <alignment horizontal="center"/>
    </xf>
    <xf numFmtId="0" fontId="25" fillId="0" borderId="7" xfId="104" applyFont="1" applyBorder="1" applyAlignment="1">
      <alignment horizontal="center"/>
    </xf>
    <xf numFmtId="0" fontId="25" fillId="0" borderId="8" xfId="104" applyFont="1" applyBorder="1" applyAlignment="1">
      <alignment horizontal="left"/>
    </xf>
    <xf numFmtId="0" fontId="13" fillId="0" borderId="14" xfId="104" applyFont="1" applyBorder="1" applyAlignment="1">
      <alignment horizontal="center"/>
    </xf>
    <xf numFmtId="0" fontId="13" fillId="0" borderId="14" xfId="104" applyFont="1" applyBorder="1"/>
    <xf numFmtId="0" fontId="25" fillId="0" borderId="0" xfId="104" applyFont="1" applyBorder="1" applyAlignment="1">
      <alignment horizontal="center"/>
    </xf>
    <xf numFmtId="0" fontId="36" fillId="0" borderId="14" xfId="104" applyFont="1" applyBorder="1" applyAlignment="1">
      <alignment horizontal="center"/>
    </xf>
    <xf numFmtId="0" fontId="29" fillId="0" borderId="0" xfId="0" applyFont="1" applyBorder="1" applyAlignment="1">
      <alignment vertical="top"/>
    </xf>
    <xf numFmtId="0" fontId="27" fillId="0" borderId="0" xfId="0" applyFont="1" applyBorder="1" applyAlignment="1">
      <alignment horizontal="center" vertical="top" wrapText="1"/>
    </xf>
    <xf numFmtId="9" fontId="30" fillId="0" borderId="0" xfId="105" applyFont="1" applyBorder="1" applyAlignment="1">
      <alignment vertical="top" wrapText="1"/>
    </xf>
    <xf numFmtId="0" fontId="25" fillId="0" borderId="0" xfId="0" applyFont="1" applyBorder="1" applyAlignment="1">
      <alignment horizontal="center" vertical="top" wrapText="1"/>
    </xf>
    <xf numFmtId="3" fontId="25" fillId="2" borderId="17" xfId="0" applyNumberFormat="1" applyFont="1" applyFill="1" applyBorder="1" applyAlignment="1">
      <alignment vertical="top" wrapText="1"/>
    </xf>
    <xf numFmtId="0" fontId="13" fillId="0" borderId="17" xfId="104" applyFont="1" applyBorder="1"/>
    <xf numFmtId="0" fontId="13" fillId="0" borderId="15" xfId="104" applyFont="1" applyBorder="1" applyAlignment="1">
      <alignment horizontal="center"/>
    </xf>
    <xf numFmtId="0" fontId="25" fillId="0" borderId="14" xfId="104" applyFont="1" applyBorder="1" applyAlignment="1">
      <alignment horizontal="center"/>
    </xf>
    <xf numFmtId="0" fontId="25" fillId="0" borderId="7" xfId="0" applyFont="1" applyBorder="1" applyAlignment="1">
      <alignment vertical="top"/>
    </xf>
    <xf numFmtId="0" fontId="25" fillId="0" borderId="14" xfId="0" applyFont="1" applyBorder="1" applyAlignment="1">
      <alignment vertical="top" wrapText="1"/>
    </xf>
    <xf numFmtId="0" fontId="29" fillId="0" borderId="14" xfId="0" applyFont="1" applyBorder="1" applyAlignment="1">
      <alignment horizontal="center" vertical="center" wrapText="1"/>
    </xf>
    <xf numFmtId="0" fontId="25" fillId="0" borderId="15" xfId="0" applyFont="1" applyBorder="1" applyAlignment="1">
      <alignment horizontal="center" vertical="top" wrapText="1"/>
    </xf>
    <xf numFmtId="0" fontId="25" fillId="0" borderId="14" xfId="0" applyFont="1" applyBorder="1" applyAlignment="1">
      <alignment vertical="top"/>
    </xf>
    <xf numFmtId="0" fontId="29" fillId="0" borderId="14" xfId="0" applyFont="1" applyBorder="1" applyAlignment="1">
      <alignment vertical="top"/>
    </xf>
    <xf numFmtId="0" fontId="25" fillId="0" borderId="14" xfId="0" applyFont="1" applyBorder="1" applyAlignment="1">
      <alignment horizontal="center" vertical="top" wrapText="1"/>
    </xf>
    <xf numFmtId="3" fontId="25" fillId="0" borderId="17" xfId="0" applyNumberFormat="1" applyFont="1" applyBorder="1" applyAlignment="1">
      <alignment vertical="top" wrapText="1"/>
    </xf>
    <xf numFmtId="0" fontId="30" fillId="0" borderId="10" xfId="0" applyFont="1" applyBorder="1"/>
    <xf numFmtId="0" fontId="50" fillId="0" borderId="0" xfId="104" applyFont="1"/>
    <xf numFmtId="0" fontId="25" fillId="0" borderId="0" xfId="0" applyFont="1" applyBorder="1" applyAlignment="1">
      <alignment vertical="top" wrapText="1"/>
    </xf>
    <xf numFmtId="0" fontId="11" fillId="0" borderId="0" xfId="12" applyFont="1" applyAlignment="1">
      <alignment horizontal="left" vertical="top"/>
    </xf>
    <xf numFmtId="0" fontId="87" fillId="0" borderId="0" xfId="12" applyFont="1" applyAlignment="1">
      <alignment horizontal="center" vertical="top"/>
    </xf>
    <xf numFmtId="0" fontId="87" fillId="0" borderId="0" xfId="12" applyFont="1" applyAlignment="1">
      <alignment horizontal="left" vertical="top"/>
    </xf>
    <xf numFmtId="0" fontId="50" fillId="0" borderId="0" xfId="12" applyFont="1" applyAlignment="1">
      <alignment horizontal="left" vertical="top"/>
    </xf>
    <xf numFmtId="0" fontId="87" fillId="0" borderId="0" xfId="12" applyFont="1" applyAlignment="1">
      <alignment horizontal="left" vertical="top" wrapText="1"/>
    </xf>
    <xf numFmtId="0" fontId="9" fillId="0" borderId="2" xfId="12" applyFont="1" applyFill="1" applyBorder="1" applyAlignment="1">
      <alignment horizontal="center" vertical="top" wrapText="1"/>
    </xf>
    <xf numFmtId="0" fontId="15" fillId="0" borderId="2" xfId="12" applyFont="1" applyFill="1" applyBorder="1" applyAlignment="1">
      <alignment horizontal="center" vertical="top" wrapText="1"/>
    </xf>
    <xf numFmtId="0" fontId="45" fillId="0" borderId="38" xfId="12" applyFont="1" applyBorder="1" applyAlignment="1">
      <alignment horizontal="right" vertical="top" wrapText="1"/>
    </xf>
    <xf numFmtId="170" fontId="45" fillId="0" borderId="0" xfId="9" applyNumberFormat="1" applyFont="1" applyBorder="1" applyAlignment="1">
      <alignment horizontal="right" vertical="top" wrapText="1"/>
    </xf>
    <xf numFmtId="0" fontId="25" fillId="0" borderId="37" xfId="12" applyFont="1" applyBorder="1" applyAlignment="1">
      <alignment horizontal="center" vertical="top" wrapText="1"/>
    </xf>
    <xf numFmtId="0" fontId="25" fillId="0" borderId="38" xfId="12" applyFont="1" applyBorder="1" applyAlignment="1">
      <alignment horizontal="left" vertical="top" wrapText="1"/>
    </xf>
    <xf numFmtId="0" fontId="12" fillId="0" borderId="38" xfId="12" applyFont="1" applyBorder="1" applyAlignment="1">
      <alignment horizontal="right" vertical="top" wrapText="1"/>
    </xf>
    <xf numFmtId="0" fontId="12" fillId="0" borderId="39" xfId="12" applyFont="1" applyBorder="1" applyAlignment="1">
      <alignment wrapText="1"/>
    </xf>
    <xf numFmtId="0" fontId="12" fillId="0" borderId="0" xfId="12" applyFont="1" applyBorder="1" applyAlignment="1">
      <alignment wrapText="1"/>
    </xf>
    <xf numFmtId="3" fontId="39" fillId="0" borderId="2" xfId="12" applyNumberFormat="1" applyFont="1" applyBorder="1" applyAlignment="1">
      <alignment horizontal="right" vertical="center" wrapText="1"/>
    </xf>
    <xf numFmtId="3" fontId="40" fillId="3" borderId="2" xfId="12" applyNumberFormat="1" applyFont="1" applyFill="1" applyBorder="1" applyAlignment="1">
      <alignment horizontal="right" vertical="center" wrapText="1"/>
    </xf>
    <xf numFmtId="0" fontId="25" fillId="5" borderId="0" xfId="12" applyFont="1" applyFill="1" applyAlignment="1">
      <alignment horizontal="left" vertical="center" wrapText="1"/>
    </xf>
    <xf numFmtId="0" fontId="7" fillId="0" borderId="2" xfId="12" applyFont="1" applyFill="1" applyBorder="1" applyAlignment="1">
      <alignment horizontal="center" vertical="top" wrapText="1"/>
    </xf>
    <xf numFmtId="0" fontId="7" fillId="0" borderId="2" xfId="12" applyFont="1" applyBorder="1" applyAlignment="1">
      <alignment horizontal="left" vertical="top" wrapText="1"/>
    </xf>
    <xf numFmtId="0" fontId="43" fillId="0" borderId="40" xfId="12" applyFont="1" applyBorder="1" applyAlignment="1">
      <alignment horizontal="center" vertical="center" wrapText="1"/>
    </xf>
    <xf numFmtId="3" fontId="39" fillId="0" borderId="40" xfId="12" applyNumberFormat="1" applyFont="1" applyBorder="1" applyAlignment="1">
      <alignment horizontal="right" vertical="center" wrapText="1"/>
    </xf>
    <xf numFmtId="0" fontId="22" fillId="0" borderId="38" xfId="0" applyFont="1" applyBorder="1" applyAlignment="1">
      <alignment horizontal="right" vertical="top" wrapText="1"/>
    </xf>
    <xf numFmtId="3" fontId="44" fillId="32" borderId="2" xfId="12" applyNumberFormat="1" applyFont="1" applyFill="1" applyBorder="1" applyAlignment="1">
      <alignment horizontal="right" vertical="center" wrapText="1"/>
    </xf>
    <xf numFmtId="0" fontId="108" fillId="33" borderId="5" xfId="12" applyFont="1" applyFill="1" applyBorder="1" applyAlignment="1">
      <alignment horizontal="center" vertical="center" wrapText="1"/>
    </xf>
    <xf numFmtId="0" fontId="17" fillId="33" borderId="0" xfId="12" applyFill="1" applyAlignment="1">
      <alignment horizontal="left" vertical="top" wrapText="1"/>
    </xf>
    <xf numFmtId="3" fontId="36" fillId="5" borderId="2" xfId="12" applyNumberFormat="1" applyFont="1" applyFill="1" applyBorder="1" applyAlignment="1">
      <alignment horizontal="center" vertical="center" wrapText="1"/>
    </xf>
    <xf numFmtId="3" fontId="36" fillId="5" borderId="2" xfId="12" applyNumberFormat="1" applyFont="1" applyFill="1" applyBorder="1" applyAlignment="1">
      <alignment horizontal="left" vertical="center" wrapText="1"/>
    </xf>
    <xf numFmtId="3" fontId="36" fillId="5" borderId="2" xfId="12" applyNumberFormat="1" applyFont="1" applyFill="1" applyBorder="1" applyAlignment="1">
      <alignment horizontal="right" vertical="center" wrapText="1"/>
    </xf>
    <xf numFmtId="3" fontId="109" fillId="6" borderId="2" xfId="12" applyNumberFormat="1" applyFont="1" applyFill="1" applyBorder="1" applyAlignment="1">
      <alignment horizontal="right" vertical="center" wrapText="1"/>
    </xf>
    <xf numFmtId="3" fontId="36" fillId="5" borderId="40" xfId="12" applyNumberFormat="1" applyFont="1" applyFill="1" applyBorder="1" applyAlignment="1">
      <alignment horizontal="right" vertical="center" wrapText="1"/>
    </xf>
    <xf numFmtId="3" fontId="109" fillId="6" borderId="40" xfId="12" applyNumberFormat="1" applyFont="1" applyFill="1" applyBorder="1" applyAlignment="1">
      <alignment horizontal="right" vertical="center" wrapText="1"/>
    </xf>
    <xf numFmtId="0" fontId="29" fillId="0" borderId="0" xfId="12" applyFont="1" applyAlignment="1">
      <alignment horizontal="left" vertical="top" wrapText="1"/>
    </xf>
    <xf numFmtId="0" fontId="36" fillId="5" borderId="2" xfId="12" applyFont="1" applyFill="1" applyBorder="1" applyAlignment="1">
      <alignment horizontal="center" vertical="top" wrapText="1"/>
    </xf>
    <xf numFmtId="0" fontId="36" fillId="5" borderId="2" xfId="12" applyFont="1" applyFill="1" applyBorder="1" applyAlignment="1">
      <alignment horizontal="left" vertical="top" wrapText="1"/>
    </xf>
    <xf numFmtId="3" fontId="25" fillId="5" borderId="40" xfId="12" applyNumberFormat="1" applyFont="1" applyFill="1" applyBorder="1" applyAlignment="1">
      <alignment horizontal="right" vertical="center" wrapText="1"/>
    </xf>
    <xf numFmtId="3" fontId="38" fillId="6" borderId="40" xfId="12" applyNumberFormat="1" applyFont="1" applyFill="1" applyBorder="1" applyAlignment="1">
      <alignment horizontal="right" vertical="center" wrapText="1"/>
    </xf>
    <xf numFmtId="0" fontId="51" fillId="33" borderId="2" xfId="12" applyFont="1" applyFill="1" applyBorder="1" applyAlignment="1">
      <alignment horizontal="left" vertical="top" wrapText="1"/>
    </xf>
    <xf numFmtId="0" fontId="36" fillId="5" borderId="40" xfId="12" applyFont="1" applyFill="1" applyBorder="1" applyAlignment="1">
      <alignment horizontal="center" vertical="top" wrapText="1"/>
    </xf>
    <xf numFmtId="0" fontId="36" fillId="5" borderId="40" xfId="12" applyFont="1" applyFill="1" applyBorder="1" applyAlignment="1">
      <alignment horizontal="left" vertical="top" wrapText="1"/>
    </xf>
    <xf numFmtId="0" fontId="15" fillId="0" borderId="40" xfId="12" applyFont="1" applyFill="1" applyBorder="1" applyAlignment="1">
      <alignment horizontal="center" vertical="top" wrapText="1"/>
    </xf>
    <xf numFmtId="0" fontId="7" fillId="0" borderId="0" xfId="12" applyFont="1" applyBorder="1" applyAlignment="1">
      <alignment horizontal="left" vertical="top" wrapText="1"/>
    </xf>
    <xf numFmtId="0" fontId="44" fillId="32" borderId="2" xfId="12" applyFont="1" applyFill="1" applyBorder="1" applyAlignment="1">
      <alignment horizontal="center" vertical="top" wrapText="1"/>
    </xf>
    <xf numFmtId="0" fontId="44" fillId="32" borderId="2" xfId="12" applyFont="1" applyFill="1" applyBorder="1" applyAlignment="1">
      <alignment horizontal="left" vertical="top" wrapText="1"/>
    </xf>
    <xf numFmtId="0" fontId="110" fillId="32" borderId="0" xfId="12" applyFont="1" applyFill="1" applyAlignment="1">
      <alignment horizontal="left" vertical="top" wrapText="1"/>
    </xf>
    <xf numFmtId="0" fontId="111" fillId="32" borderId="0" xfId="12" applyFont="1" applyFill="1" applyAlignment="1">
      <alignment horizontal="left" vertical="top" wrapText="1"/>
    </xf>
    <xf numFmtId="170" fontId="12" fillId="0" borderId="0" xfId="9" applyNumberFormat="1" applyFont="1" applyBorder="1" applyAlignment="1">
      <alignment horizontal="right" vertical="top" wrapText="1"/>
    </xf>
    <xf numFmtId="0" fontId="45" fillId="0" borderId="0" xfId="12" applyNumberFormat="1" applyFont="1" applyBorder="1" applyAlignment="1">
      <alignment horizontal="right" vertical="top" wrapText="1"/>
    </xf>
    <xf numFmtId="0" fontId="12" fillId="0" borderId="0" xfId="12" applyNumberFormat="1" applyFont="1" applyBorder="1" applyAlignment="1">
      <alignment horizontal="right" vertical="top" wrapText="1"/>
    </xf>
    <xf numFmtId="0" fontId="12" fillId="0" borderId="0" xfId="12" applyFont="1" applyBorder="1" applyAlignment="1">
      <alignment horizontal="center" vertical="top" wrapText="1"/>
    </xf>
    <xf numFmtId="0" fontId="37" fillId="32" borderId="2" xfId="12" applyFont="1" applyFill="1" applyBorder="1" applyAlignment="1">
      <alignment horizontal="left" vertical="top" wrapText="1"/>
    </xf>
    <xf numFmtId="0" fontId="7" fillId="0" borderId="0" xfId="12" applyFont="1" applyBorder="1" applyAlignment="1">
      <alignment horizontal="left" wrapText="1"/>
    </xf>
    <xf numFmtId="0" fontId="25" fillId="0" borderId="31" xfId="12" applyFont="1" applyBorder="1" applyAlignment="1">
      <alignment horizontal="center" vertical="top" wrapText="1"/>
    </xf>
    <xf numFmtId="0" fontId="25" fillId="0" borderId="0" xfId="12" applyFont="1" applyBorder="1" applyAlignment="1">
      <alignment horizontal="left" vertical="top" wrapText="1"/>
    </xf>
    <xf numFmtId="3" fontId="7" fillId="0" borderId="0" xfId="12" applyNumberFormat="1" applyFont="1" applyBorder="1" applyAlignment="1">
      <alignment horizontal="right" vertical="top" wrapText="1"/>
    </xf>
    <xf numFmtId="0" fontId="25" fillId="0" borderId="0" xfId="12" applyFont="1" applyBorder="1" applyAlignment="1">
      <alignment horizontal="left" wrapText="1"/>
    </xf>
    <xf numFmtId="0" fontId="22" fillId="0" borderId="0" xfId="13" applyNumberFormat="1" applyFont="1" applyBorder="1" applyAlignment="1">
      <alignment horizontal="right" vertical="top" wrapText="1"/>
    </xf>
    <xf numFmtId="0" fontId="7" fillId="0" borderId="2" xfId="12" applyFont="1" applyFill="1" applyBorder="1" applyAlignment="1">
      <alignment horizontal="left" vertical="top" wrapText="1"/>
    </xf>
    <xf numFmtId="0" fontId="82" fillId="0" borderId="0" xfId="12" applyFont="1" applyBorder="1" applyAlignment="1">
      <alignment horizontal="right" vertical="top" wrapText="1"/>
    </xf>
    <xf numFmtId="3" fontId="25" fillId="0" borderId="0" xfId="12" applyNumberFormat="1" applyFont="1" applyBorder="1" applyAlignment="1">
      <alignment horizontal="right" vertical="top" wrapText="1"/>
    </xf>
    <xf numFmtId="0" fontId="12" fillId="0" borderId="32" xfId="12" applyNumberFormat="1" applyFont="1" applyBorder="1" applyAlignment="1">
      <alignment horizontal="right" vertical="top" wrapText="1"/>
    </xf>
    <xf numFmtId="3" fontId="108" fillId="33" borderId="40" xfId="12" applyNumberFormat="1" applyFont="1" applyFill="1" applyBorder="1" applyAlignment="1">
      <alignment horizontal="center" vertical="center" wrapText="1"/>
    </xf>
    <xf numFmtId="0" fontId="25" fillId="0" borderId="0" xfId="12" applyFont="1" applyBorder="1" applyAlignment="1">
      <alignment horizontal="left" vertical="top"/>
    </xf>
    <xf numFmtId="0" fontId="25" fillId="4" borderId="0" xfId="12" applyFont="1" applyFill="1" applyAlignment="1">
      <alignment horizontal="center" vertical="center" wrapText="1"/>
    </xf>
    <xf numFmtId="0" fontId="25" fillId="4" borderId="0" xfId="12" applyFont="1" applyFill="1" applyAlignment="1">
      <alignment horizontal="left" vertical="center" wrapText="1"/>
    </xf>
    <xf numFmtId="0" fontId="25" fillId="4" borderId="0" xfId="12" applyFont="1" applyFill="1" applyAlignment="1">
      <alignment vertical="center" wrapText="1"/>
    </xf>
    <xf numFmtId="0" fontId="12" fillId="4" borderId="0" xfId="12" applyFont="1" applyFill="1" applyBorder="1" applyAlignment="1">
      <alignment wrapText="1"/>
    </xf>
    <xf numFmtId="0" fontId="12" fillId="4" borderId="0" xfId="12" applyFont="1" applyFill="1" applyAlignment="1">
      <alignment wrapText="1"/>
    </xf>
    <xf numFmtId="0" fontId="29" fillId="4" borderId="0" xfId="12" applyFont="1" applyFill="1" applyAlignment="1">
      <alignment horizontal="left" vertical="top" wrapText="1"/>
    </xf>
    <xf numFmtId="3" fontId="7" fillId="4" borderId="40" xfId="12" applyNumberFormat="1" applyFont="1" applyFill="1" applyBorder="1" applyAlignment="1">
      <alignment horizontal="right" vertical="center" wrapText="1"/>
    </xf>
    <xf numFmtId="0" fontId="7" fillId="0" borderId="40" xfId="12" applyFont="1" applyFill="1" applyBorder="1" applyAlignment="1">
      <alignment horizontal="left" vertical="top" wrapText="1"/>
    </xf>
    <xf numFmtId="0" fontId="7" fillId="4" borderId="0" xfId="12" applyFont="1" applyFill="1" applyAlignment="1">
      <alignment horizontal="left" vertical="top" wrapText="1"/>
    </xf>
    <xf numFmtId="0" fontId="7" fillId="4" borderId="40" xfId="12" applyFont="1" applyFill="1" applyBorder="1" applyAlignment="1">
      <alignment horizontal="center" vertical="top" wrapText="1"/>
    </xf>
    <xf numFmtId="0" fontId="7" fillId="4" borderId="40" xfId="12" applyFont="1" applyFill="1" applyBorder="1" applyAlignment="1">
      <alignment horizontal="left" vertical="top" wrapText="1"/>
    </xf>
    <xf numFmtId="0" fontId="22" fillId="0" borderId="0" xfId="0" applyFont="1" applyBorder="1" applyAlignment="1">
      <alignment horizontal="right" vertical="top" wrapText="1"/>
    </xf>
    <xf numFmtId="0" fontId="22" fillId="0" borderId="0" xfId="0" applyFont="1" applyBorder="1" applyAlignment="1">
      <alignment horizontal="center" vertical="top" wrapText="1"/>
    </xf>
    <xf numFmtId="3" fontId="25" fillId="0" borderId="0" xfId="0" applyNumberFormat="1" applyFont="1" applyBorder="1" applyAlignment="1">
      <alignment horizontal="right" vertical="top" wrapText="1"/>
    </xf>
    <xf numFmtId="0" fontId="7" fillId="0" borderId="0" xfId="0" applyFont="1" applyBorder="1" applyAlignment="1">
      <alignment horizontal="left" vertical="top" wrapText="1"/>
    </xf>
    <xf numFmtId="3" fontId="7" fillId="0" borderId="0" xfId="0" applyNumberFormat="1" applyFont="1" applyBorder="1" applyAlignment="1">
      <alignment horizontal="right" vertical="top" wrapText="1"/>
    </xf>
    <xf numFmtId="0" fontId="25" fillId="5" borderId="40" xfId="12" applyFont="1" applyFill="1" applyBorder="1" applyAlignment="1">
      <alignment horizontal="center" vertical="top" wrapText="1"/>
    </xf>
    <xf numFmtId="0" fontId="25" fillId="5" borderId="40" xfId="12" applyFont="1" applyFill="1" applyBorder="1" applyAlignment="1">
      <alignment horizontal="left" vertical="top" wrapText="1"/>
    </xf>
    <xf numFmtId="0" fontId="25" fillId="4" borderId="0" xfId="12" applyFont="1" applyFill="1" applyBorder="1" applyAlignment="1">
      <alignment horizontal="center" vertical="top" wrapText="1"/>
    </xf>
    <xf numFmtId="0" fontId="25" fillId="4" borderId="0" xfId="12" applyFont="1" applyFill="1" applyBorder="1" applyAlignment="1">
      <alignment horizontal="left" vertical="top" wrapText="1"/>
    </xf>
    <xf numFmtId="0" fontId="22" fillId="4" borderId="0" xfId="0" applyFont="1" applyFill="1" applyAlignment="1">
      <alignment wrapText="1"/>
    </xf>
    <xf numFmtId="0" fontId="36" fillId="4" borderId="0" xfId="12" applyFont="1" applyFill="1" applyBorder="1" applyAlignment="1">
      <alignment horizontal="center" vertical="top" wrapText="1"/>
    </xf>
    <xf numFmtId="3" fontId="36" fillId="4" borderId="0" xfId="12" applyNumberFormat="1" applyFont="1" applyFill="1" applyBorder="1" applyAlignment="1">
      <alignment horizontal="right" vertical="center" wrapText="1"/>
    </xf>
    <xf numFmtId="0" fontId="7" fillId="4" borderId="0" xfId="12" applyFont="1" applyFill="1" applyBorder="1" applyAlignment="1">
      <alignment horizontal="left" vertical="top" wrapText="1"/>
    </xf>
    <xf numFmtId="0" fontId="25" fillId="0" borderId="0" xfId="0" applyFont="1" applyBorder="1" applyAlignment="1">
      <alignment horizontal="right" vertical="top" wrapText="1"/>
    </xf>
    <xf numFmtId="0" fontId="7" fillId="0" borderId="0" xfId="0" applyFont="1" applyBorder="1" applyAlignment="1">
      <alignment horizontal="right" vertical="top" wrapText="1"/>
    </xf>
    <xf numFmtId="3" fontId="45" fillId="0" borderId="29" xfId="0" applyNumberFormat="1" applyFont="1" applyBorder="1" applyAlignment="1">
      <alignment horizontal="right" vertical="top" wrapText="1"/>
    </xf>
    <xf numFmtId="0" fontId="7" fillId="0" borderId="29" xfId="0" applyFont="1" applyBorder="1" applyAlignment="1">
      <alignment horizontal="left" vertical="top" wrapText="1"/>
    </xf>
    <xf numFmtId="3" fontId="7" fillId="0" borderId="29" xfId="0" applyNumberFormat="1" applyFont="1" applyBorder="1" applyAlignment="1">
      <alignment horizontal="right" vertical="top" wrapText="1"/>
    </xf>
    <xf numFmtId="0" fontId="7" fillId="0" borderId="16" xfId="0" applyFont="1" applyBorder="1" applyAlignment="1">
      <alignment horizontal="right" vertical="top" wrapText="1"/>
    </xf>
    <xf numFmtId="0" fontId="36" fillId="4" borderId="42" xfId="12" applyFont="1" applyFill="1" applyBorder="1" applyAlignment="1">
      <alignment horizontal="center" vertical="top" wrapText="1"/>
    </xf>
    <xf numFmtId="0" fontId="36" fillId="4" borderId="43" xfId="12" applyFont="1" applyFill="1" applyBorder="1" applyAlignment="1">
      <alignment horizontal="left" vertical="top" wrapText="1"/>
    </xf>
    <xf numFmtId="3" fontId="36" fillId="4" borderId="43" xfId="12" applyNumberFormat="1" applyFont="1" applyFill="1" applyBorder="1" applyAlignment="1">
      <alignment horizontal="right" vertical="center" wrapText="1"/>
    </xf>
    <xf numFmtId="3" fontId="17" fillId="0" borderId="0" xfId="12" applyNumberFormat="1" applyAlignment="1">
      <alignment horizontal="right" vertical="top" wrapText="1"/>
    </xf>
    <xf numFmtId="3" fontId="82" fillId="4" borderId="2" xfId="12" applyNumberFormat="1" applyFont="1" applyFill="1" applyBorder="1" applyAlignment="1">
      <alignment horizontal="right" vertical="top" wrapText="1"/>
    </xf>
    <xf numFmtId="3" fontId="39" fillId="0" borderId="0" xfId="12" applyNumberFormat="1" applyFont="1" applyAlignment="1">
      <alignment horizontal="left" vertical="top"/>
    </xf>
    <xf numFmtId="0" fontId="25" fillId="0" borderId="0" xfId="12" applyFont="1" applyBorder="1" applyAlignment="1">
      <alignment horizontal="center" vertical="top" wrapText="1"/>
    </xf>
    <xf numFmtId="0" fontId="6" fillId="0" borderId="0" xfId="12" applyFont="1" applyBorder="1" applyAlignment="1">
      <alignment horizontal="center" vertical="top" wrapText="1"/>
    </xf>
    <xf numFmtId="0" fontId="6" fillId="0" borderId="0" xfId="12" applyFont="1" applyBorder="1" applyAlignment="1">
      <alignment horizontal="left" vertical="top" wrapText="1"/>
    </xf>
    <xf numFmtId="3" fontId="6" fillId="0" borderId="0" xfId="12" applyNumberFormat="1" applyFont="1" applyBorder="1" applyAlignment="1">
      <alignment horizontal="right" vertical="top" wrapText="1"/>
    </xf>
    <xf numFmtId="0" fontId="6" fillId="0" borderId="0" xfId="12" applyFont="1" applyAlignment="1">
      <alignment wrapText="1"/>
    </xf>
    <xf numFmtId="0" fontId="6" fillId="4" borderId="40" xfId="12" applyFont="1" applyFill="1" applyBorder="1" applyAlignment="1">
      <alignment horizontal="left" vertical="top" wrapText="1"/>
    </xf>
    <xf numFmtId="0" fontId="7" fillId="4" borderId="44" xfId="12" applyFont="1" applyFill="1" applyBorder="1" applyAlignment="1">
      <alignment horizontal="center" vertical="top" wrapText="1"/>
    </xf>
    <xf numFmtId="0" fontId="6" fillId="4" borderId="44" xfId="12" applyFont="1" applyFill="1" applyBorder="1" applyAlignment="1">
      <alignment horizontal="left" vertical="top" wrapText="1"/>
    </xf>
    <xf numFmtId="3" fontId="7" fillId="4" borderId="44" xfId="12" applyNumberFormat="1" applyFont="1" applyFill="1" applyBorder="1" applyAlignment="1">
      <alignment horizontal="right" vertical="center" wrapText="1"/>
    </xf>
    <xf numFmtId="3" fontId="6" fillId="0" borderId="0" xfId="0" applyNumberFormat="1" applyFont="1" applyBorder="1" applyAlignment="1">
      <alignment horizontal="right" vertical="top" wrapText="1"/>
    </xf>
    <xf numFmtId="0" fontId="12" fillId="0" borderId="0" xfId="12" applyFont="1" applyBorder="1" applyAlignment="1">
      <alignment horizontal="right" vertical="center" wrapText="1"/>
    </xf>
    <xf numFmtId="0" fontId="6" fillId="0" borderId="0" xfId="12" applyFont="1" applyBorder="1" applyAlignment="1">
      <alignment horizontal="left" vertical="top"/>
    </xf>
    <xf numFmtId="0" fontId="6" fillId="0" borderId="0" xfId="12" applyFont="1" applyBorder="1" applyAlignment="1">
      <alignment horizontal="right" vertical="top" wrapText="1"/>
    </xf>
    <xf numFmtId="3" fontId="6" fillId="0" borderId="0" xfId="12" applyNumberFormat="1" applyFont="1" applyAlignment="1">
      <alignment horizontal="right" vertical="top" wrapText="1"/>
    </xf>
    <xf numFmtId="0" fontId="5" fillId="4" borderId="40" xfId="12" applyFont="1" applyFill="1" applyBorder="1" applyAlignment="1">
      <alignment horizontal="left" vertical="top" wrapText="1"/>
    </xf>
    <xf numFmtId="0" fontId="5" fillId="4" borderId="44" xfId="12" applyFont="1" applyFill="1" applyBorder="1" applyAlignment="1">
      <alignment horizontal="left" vertical="top" wrapText="1"/>
    </xf>
    <xf numFmtId="0" fontId="4" fillId="4" borderId="40" xfId="12" applyFont="1" applyFill="1" applyBorder="1" applyAlignment="1">
      <alignment horizontal="left" vertical="top" wrapText="1"/>
    </xf>
    <xf numFmtId="0" fontId="4" fillId="0" borderId="0" xfId="12" applyFont="1" applyBorder="1" applyAlignment="1">
      <alignment horizontal="left" vertical="top" wrapText="1"/>
    </xf>
    <xf numFmtId="3" fontId="4" fillId="0" borderId="0" xfId="12" applyNumberFormat="1" applyFont="1" applyBorder="1" applyAlignment="1">
      <alignment horizontal="right" vertical="top" wrapText="1"/>
    </xf>
    <xf numFmtId="0" fontId="3" fillId="4" borderId="44" xfId="12" applyFont="1" applyFill="1" applyBorder="1" applyAlignment="1">
      <alignment horizontal="left" vertical="top" wrapText="1"/>
    </xf>
    <xf numFmtId="0" fontId="3" fillId="0" borderId="0" xfId="12" applyFont="1" applyBorder="1" applyAlignment="1">
      <alignment horizontal="left" vertical="top" wrapText="1"/>
    </xf>
    <xf numFmtId="3" fontId="3" fillId="0" borderId="0" xfId="12" applyNumberFormat="1" applyFont="1" applyBorder="1" applyAlignment="1">
      <alignment horizontal="right" vertical="top" wrapText="1"/>
    </xf>
    <xf numFmtId="0" fontId="2" fillId="0" borderId="0" xfId="12" applyFont="1" applyBorder="1" applyAlignment="1">
      <alignment horizontal="left" vertical="top" wrapText="1"/>
    </xf>
    <xf numFmtId="3" fontId="2" fillId="0" borderId="0" xfId="12" applyNumberFormat="1" applyFont="1" applyBorder="1" applyAlignment="1">
      <alignment horizontal="right" vertical="top" wrapText="1"/>
    </xf>
    <xf numFmtId="3" fontId="22" fillId="0" borderId="0" xfId="0" applyNumberFormat="1" applyFont="1" applyAlignment="1">
      <alignment wrapText="1"/>
    </xf>
    <xf numFmtId="170" fontId="112" fillId="0" borderId="0" xfId="9" applyNumberFormat="1" applyFont="1" applyAlignment="1">
      <alignment horizontal="center" vertical="center" wrapText="1"/>
    </xf>
    <xf numFmtId="0" fontId="112" fillId="0" borderId="0" xfId="12" applyFont="1" applyAlignment="1">
      <alignment horizontal="left" vertical="top" wrapText="1"/>
    </xf>
    <xf numFmtId="0" fontId="2" fillId="0" borderId="0" xfId="12" applyFont="1" applyBorder="1" applyAlignment="1">
      <alignment horizontal="left" wrapText="1"/>
    </xf>
    <xf numFmtId="0" fontId="113" fillId="0" borderId="0" xfId="104" applyFont="1" applyFill="1" applyBorder="1" applyAlignment="1">
      <alignment horizontal="center"/>
    </xf>
    <xf numFmtId="0" fontId="114" fillId="0" borderId="0" xfId="104" applyFont="1" applyFill="1" applyBorder="1"/>
    <xf numFmtId="0" fontId="113" fillId="0" borderId="0" xfId="104" applyFont="1" applyFill="1" applyBorder="1"/>
    <xf numFmtId="0" fontId="85" fillId="0" borderId="0" xfId="104" applyFont="1" applyFill="1" applyBorder="1"/>
    <xf numFmtId="0" fontId="115" fillId="0" borderId="44" xfId="104" applyFont="1" applyFill="1" applyBorder="1" applyAlignment="1">
      <alignment horizontal="center" vertical="center"/>
    </xf>
    <xf numFmtId="0" fontId="85" fillId="0" borderId="44" xfId="104" applyFont="1" applyFill="1" applyBorder="1" applyAlignment="1">
      <alignment horizontal="center" vertical="center"/>
    </xf>
    <xf numFmtId="0" fontId="113" fillId="0" borderId="44" xfId="104" applyFont="1" applyFill="1" applyBorder="1" applyAlignment="1">
      <alignment horizontal="left" vertical="center" wrapText="1"/>
    </xf>
    <xf numFmtId="0" fontId="113" fillId="0" borderId="44" xfId="104" applyFont="1" applyFill="1" applyBorder="1" applyAlignment="1">
      <alignment horizontal="center" vertical="center"/>
    </xf>
    <xf numFmtId="1" fontId="113" fillId="0" borderId="0" xfId="104" applyNumberFormat="1" applyFont="1" applyFill="1" applyBorder="1"/>
    <xf numFmtId="0" fontId="85" fillId="0" borderId="44" xfId="104" applyFont="1" applyFill="1" applyBorder="1" applyAlignment="1">
      <alignment horizontal="left" vertical="center" wrapText="1"/>
    </xf>
    <xf numFmtId="0" fontId="113" fillId="0" borderId="0" xfId="104" applyFont="1" applyFill="1" applyBorder="1" applyAlignment="1">
      <alignment horizontal="center" vertical="top" wrapText="1"/>
    </xf>
    <xf numFmtId="3" fontId="113" fillId="0" borderId="0" xfId="104" applyNumberFormat="1" applyFont="1" applyFill="1" applyBorder="1" applyAlignment="1">
      <alignment vertical="top" wrapText="1"/>
    </xf>
    <xf numFmtId="0" fontId="113" fillId="0" borderId="44" xfId="104" applyFont="1" applyFill="1" applyBorder="1" applyAlignment="1">
      <alignment horizontal="center" vertical="center" wrapText="1"/>
    </xf>
    <xf numFmtId="9" fontId="113" fillId="0" borderId="0" xfId="104" applyNumberFormat="1" applyFont="1" applyFill="1" applyBorder="1" applyAlignment="1">
      <alignment vertical="top" wrapText="1"/>
    </xf>
    <xf numFmtId="9" fontId="113" fillId="0" borderId="0" xfId="1" applyFont="1" applyFill="1" applyBorder="1"/>
    <xf numFmtId="2" fontId="113" fillId="0" borderId="0" xfId="104" applyNumberFormat="1" applyFont="1" applyFill="1" applyBorder="1"/>
    <xf numFmtId="0" fontId="86" fillId="0" borderId="0" xfId="0" applyFont="1" applyFill="1" applyBorder="1" applyAlignment="1">
      <alignment vertical="top" wrapText="1"/>
    </xf>
    <xf numFmtId="0" fontId="85" fillId="0" borderId="7" xfId="0" applyFont="1" applyFill="1" applyBorder="1" applyAlignment="1">
      <alignment vertical="top"/>
    </xf>
    <xf numFmtId="0" fontId="86" fillId="0" borderId="8" xfId="0" applyFont="1" applyFill="1" applyBorder="1" applyAlignment="1">
      <alignment vertical="top" wrapText="1"/>
    </xf>
    <xf numFmtId="0" fontId="86" fillId="0" borderId="9" xfId="0" applyFont="1" applyFill="1" applyBorder="1" applyAlignment="1">
      <alignment vertical="top" wrapText="1"/>
    </xf>
    <xf numFmtId="0" fontId="85" fillId="0" borderId="14" xfId="0" applyFont="1" applyFill="1" applyBorder="1" applyAlignment="1">
      <alignment vertical="top"/>
    </xf>
    <xf numFmtId="0" fontId="86" fillId="0" borderId="17" xfId="0" applyFont="1" applyFill="1" applyBorder="1" applyAlignment="1">
      <alignment vertical="top" wrapText="1"/>
    </xf>
    <xf numFmtId="0" fontId="117" fillId="0" borderId="14" xfId="0" applyFont="1" applyFill="1" applyBorder="1" applyAlignment="1">
      <alignment horizontal="center" vertical="center" wrapText="1"/>
    </xf>
    <xf numFmtId="0" fontId="117" fillId="0" borderId="0" xfId="0" applyFont="1" applyFill="1" applyBorder="1" applyAlignment="1">
      <alignment horizontal="center" vertical="center" wrapText="1"/>
    </xf>
    <xf numFmtId="0" fontId="117" fillId="0" borderId="17" xfId="0" applyFont="1" applyFill="1" applyBorder="1" applyAlignment="1">
      <alignment horizontal="center" vertical="center" wrapText="1"/>
    </xf>
    <xf numFmtId="0" fontId="86" fillId="0" borderId="14" xfId="0" applyFont="1" applyFill="1" applyBorder="1" applyAlignment="1">
      <alignment vertical="top" wrapText="1"/>
    </xf>
    <xf numFmtId="0" fontId="86" fillId="0" borderId="0" xfId="0" applyFont="1" applyFill="1" applyBorder="1" applyAlignment="1">
      <alignment horizontal="center" vertical="top" wrapText="1"/>
    </xf>
    <xf numFmtId="3" fontId="86" fillId="0" borderId="0" xfId="0" applyNumberFormat="1" applyFont="1" applyFill="1" applyBorder="1" applyAlignment="1">
      <alignment vertical="top" wrapText="1"/>
    </xf>
    <xf numFmtId="3" fontId="86" fillId="0" borderId="17" xfId="0" applyNumberFormat="1" applyFont="1" applyFill="1" applyBorder="1" applyAlignment="1">
      <alignment vertical="top" wrapText="1"/>
    </xf>
    <xf numFmtId="1" fontId="86" fillId="0" borderId="17" xfId="0" applyNumberFormat="1" applyFont="1" applyFill="1" applyBorder="1" applyAlignment="1">
      <alignment vertical="top" wrapText="1"/>
    </xf>
    <xf numFmtId="0" fontId="85" fillId="0" borderId="15" xfId="0" applyFont="1" applyFill="1" applyBorder="1" applyAlignment="1">
      <alignment horizontal="center" vertical="top" wrapText="1"/>
    </xf>
    <xf numFmtId="0" fontId="86" fillId="0" borderId="10" xfId="0" applyFont="1" applyFill="1" applyBorder="1" applyAlignment="1">
      <alignment vertical="top" wrapText="1"/>
    </xf>
    <xf numFmtId="3" fontId="85" fillId="35" borderId="19" xfId="0" applyNumberFormat="1" applyFont="1" applyFill="1" applyBorder="1" applyAlignment="1">
      <alignment vertical="top" wrapText="1"/>
    </xf>
    <xf numFmtId="0" fontId="117" fillId="0" borderId="14" xfId="0" applyFont="1" applyFill="1" applyBorder="1" applyAlignment="1">
      <alignment vertical="top"/>
    </xf>
    <xf numFmtId="0" fontId="116" fillId="0" borderId="0" xfId="0" applyFont="1" applyFill="1" applyBorder="1" applyAlignment="1">
      <alignment horizontal="center" vertical="top" wrapText="1"/>
    </xf>
    <xf numFmtId="0" fontId="85" fillId="0" borderId="14" xfId="0" applyFont="1" applyFill="1" applyBorder="1" applyAlignment="1">
      <alignment vertical="top" wrapText="1"/>
    </xf>
    <xf numFmtId="0" fontId="85" fillId="0" borderId="14" xfId="0" applyFont="1" applyFill="1" applyBorder="1" applyAlignment="1">
      <alignment horizontal="center" vertical="top" wrapText="1"/>
    </xf>
    <xf numFmtId="3" fontId="85" fillId="0" borderId="17" xfId="0" applyNumberFormat="1" applyFont="1" applyFill="1" applyBorder="1" applyAlignment="1">
      <alignment vertical="top" wrapText="1"/>
    </xf>
    <xf numFmtId="0" fontId="86" fillId="0" borderId="0" xfId="0" applyFont="1" applyFill="1" applyBorder="1" applyAlignment="1">
      <alignment wrapText="1"/>
    </xf>
    <xf numFmtId="0" fontId="86" fillId="0" borderId="0" xfId="0" applyFont="1" applyFill="1" applyBorder="1"/>
    <xf numFmtId="0" fontId="86" fillId="0" borderId="10" xfId="0" applyFont="1" applyFill="1" applyBorder="1"/>
    <xf numFmtId="1" fontId="113" fillId="0" borderId="44" xfId="104" applyNumberFormat="1" applyFont="1" applyFill="1" applyBorder="1" applyAlignment="1">
      <alignment horizontal="center" vertical="center"/>
    </xf>
    <xf numFmtId="2" fontId="113" fillId="0" borderId="44" xfId="104" applyNumberFormat="1" applyFont="1" applyFill="1" applyBorder="1" applyAlignment="1">
      <alignment horizontal="center" vertical="center"/>
    </xf>
    <xf numFmtId="9" fontId="113" fillId="0" borderId="44" xfId="1" applyFont="1" applyFill="1" applyBorder="1" applyAlignment="1">
      <alignment horizontal="center" vertical="center"/>
    </xf>
    <xf numFmtId="0" fontId="86" fillId="0" borderId="8" xfId="0" applyFont="1" applyFill="1" applyBorder="1" applyAlignment="1">
      <alignment horizontal="center" vertical="top" wrapText="1"/>
    </xf>
    <xf numFmtId="3" fontId="86" fillId="0" borderId="0" xfId="0" applyNumberFormat="1" applyFont="1" applyFill="1" applyBorder="1" applyAlignment="1">
      <alignment horizontal="center" vertical="top" wrapText="1"/>
    </xf>
    <xf numFmtId="9" fontId="86" fillId="0" borderId="0" xfId="105" applyFont="1" applyFill="1" applyBorder="1" applyAlignment="1">
      <alignment horizontal="center" vertical="top" wrapText="1"/>
    </xf>
    <xf numFmtId="0" fontId="86" fillId="0" borderId="10" xfId="0" applyFont="1" applyFill="1" applyBorder="1" applyAlignment="1">
      <alignment horizontal="center" vertical="top" wrapText="1"/>
    </xf>
    <xf numFmtId="9" fontId="86" fillId="0" borderId="0" xfId="1" applyFont="1" applyFill="1" applyBorder="1" applyAlignment="1">
      <alignment horizontal="center" vertical="top" wrapText="1"/>
    </xf>
    <xf numFmtId="0" fontId="86" fillId="0" borderId="10" xfId="0" applyFont="1" applyFill="1" applyBorder="1" applyAlignment="1">
      <alignment horizontal="center"/>
    </xf>
    <xf numFmtId="0" fontId="0" fillId="0" borderId="0" xfId="0" applyAlignment="1">
      <alignment horizontal="center"/>
    </xf>
    <xf numFmtId="3" fontId="39" fillId="0" borderId="2" xfId="12" applyNumberFormat="1" applyFont="1" applyFill="1" applyBorder="1" applyAlignment="1">
      <alignment horizontal="right" vertical="center" wrapText="1"/>
    </xf>
    <xf numFmtId="3" fontId="40" fillId="0" borderId="2" xfId="12" applyNumberFormat="1" applyFont="1" applyFill="1" applyBorder="1" applyAlignment="1">
      <alignment horizontal="right" vertical="center" wrapText="1"/>
    </xf>
    <xf numFmtId="3" fontId="39" fillId="0" borderId="40" xfId="12" applyNumberFormat="1" applyFont="1" applyFill="1" applyBorder="1" applyAlignment="1">
      <alignment horizontal="right" vertical="center" wrapText="1"/>
    </xf>
    <xf numFmtId="0" fontId="17" fillId="0" borderId="0" xfId="12" applyFill="1" applyAlignment="1">
      <alignment horizontal="left" vertical="top" wrapText="1"/>
    </xf>
    <xf numFmtId="0" fontId="2" fillId="0" borderId="2" xfId="12" applyFont="1" applyFill="1" applyBorder="1" applyAlignment="1">
      <alignment horizontal="left" vertical="top" wrapText="1"/>
    </xf>
    <xf numFmtId="0" fontId="9" fillId="0" borderId="40" xfId="12" applyFont="1" applyFill="1" applyBorder="1" applyAlignment="1">
      <alignment horizontal="center" vertical="top" wrapText="1"/>
    </xf>
    <xf numFmtId="0" fontId="36" fillId="0" borderId="40" xfId="12" applyFont="1" applyFill="1" applyBorder="1" applyAlignment="1">
      <alignment horizontal="center" vertical="top" wrapText="1"/>
    </xf>
    <xf numFmtId="3" fontId="7" fillId="0" borderId="40" xfId="12" applyNumberFormat="1" applyFont="1" applyFill="1" applyBorder="1" applyAlignment="1">
      <alignment horizontal="right" vertical="center" wrapText="1"/>
    </xf>
    <xf numFmtId="0" fontId="29" fillId="0" borderId="0" xfId="12" applyFont="1" applyFill="1" applyAlignment="1">
      <alignment horizontal="left" vertical="top" wrapText="1"/>
    </xf>
    <xf numFmtId="0" fontId="7" fillId="0" borderId="40" xfId="12" applyFont="1" applyFill="1" applyBorder="1" applyAlignment="1">
      <alignment horizontal="center" vertical="top" wrapText="1"/>
    </xf>
    <xf numFmtId="3" fontId="7" fillId="0" borderId="44" xfId="12" applyNumberFormat="1" applyFont="1" applyFill="1" applyBorder="1" applyAlignment="1">
      <alignment horizontal="right" vertical="center" wrapText="1"/>
    </xf>
    <xf numFmtId="0" fontId="36" fillId="0" borderId="0" xfId="12" applyFont="1" applyFill="1" applyBorder="1" applyAlignment="1">
      <alignment horizontal="center" vertical="top" wrapText="1"/>
    </xf>
    <xf numFmtId="0" fontId="7" fillId="0" borderId="0" xfId="12" applyFont="1" applyFill="1" applyBorder="1" applyAlignment="1">
      <alignment horizontal="left" vertical="top" wrapText="1"/>
    </xf>
    <xf numFmtId="3" fontId="7" fillId="0" borderId="0" xfId="12" applyNumberFormat="1" applyFont="1" applyFill="1" applyBorder="1" applyAlignment="1">
      <alignment horizontal="right" vertical="center" wrapText="1"/>
    </xf>
    <xf numFmtId="0" fontId="7" fillId="0" borderId="0" xfId="12" applyFont="1" applyFill="1" applyAlignment="1">
      <alignment horizontal="left" vertical="top" wrapText="1"/>
    </xf>
    <xf numFmtId="0" fontId="7" fillId="0" borderId="44" xfId="12" applyFont="1" applyFill="1" applyBorder="1" applyAlignment="1">
      <alignment horizontal="center" vertical="top" wrapText="1"/>
    </xf>
    <xf numFmtId="0" fontId="2" fillId="0" borderId="44" xfId="12" applyFont="1" applyFill="1" applyBorder="1" applyAlignment="1">
      <alignment horizontal="left" vertical="top" wrapText="1"/>
    </xf>
    <xf numFmtId="0" fontId="119" fillId="0" borderId="0" xfId="12" applyFont="1" applyAlignment="1">
      <alignment horizontal="center" vertical="top"/>
    </xf>
    <xf numFmtId="0" fontId="120" fillId="0" borderId="0" xfId="0" applyFont="1"/>
    <xf numFmtId="0" fontId="121" fillId="0" borderId="0" xfId="0" applyFont="1" applyAlignment="1">
      <alignment wrapText="1"/>
    </xf>
    <xf numFmtId="0" fontId="17" fillId="38" borderId="0" xfId="12" applyFill="1" applyAlignment="1">
      <alignment horizontal="left" vertical="top" wrapText="1"/>
    </xf>
    <xf numFmtId="165" fontId="122" fillId="38" borderId="44" xfId="9" applyFont="1" applyFill="1" applyBorder="1" applyAlignment="1">
      <alignment horizontal="center" vertical="center" wrapText="1"/>
    </xf>
    <xf numFmtId="0" fontId="123" fillId="37" borderId="5" xfId="12" applyFont="1" applyFill="1" applyBorder="1" applyAlignment="1">
      <alignment horizontal="center" vertical="center" wrapText="1"/>
    </xf>
    <xf numFmtId="0" fontId="123" fillId="37" borderId="44" xfId="12" applyFont="1" applyFill="1" applyBorder="1" applyAlignment="1">
      <alignment horizontal="left" vertical="top" wrapText="1"/>
    </xf>
    <xf numFmtId="3" fontId="123" fillId="37" borderId="44" xfId="12" applyNumberFormat="1" applyFont="1" applyFill="1" applyBorder="1" applyAlignment="1">
      <alignment horizontal="center" vertical="center" wrapText="1"/>
    </xf>
    <xf numFmtId="0" fontId="22" fillId="37" borderId="0" xfId="12" applyFont="1" applyFill="1" applyAlignment="1">
      <alignment horizontal="left" vertical="top" wrapText="1"/>
    </xf>
    <xf numFmtId="3" fontId="12" fillId="0" borderId="0" xfId="12" applyNumberFormat="1" applyFont="1" applyAlignment="1">
      <alignment wrapText="1"/>
    </xf>
    <xf numFmtId="0" fontId="34" fillId="0" borderId="40" xfId="12" applyFont="1" applyFill="1" applyBorder="1" applyAlignment="1">
      <alignment horizontal="center" vertical="top" wrapText="1"/>
    </xf>
    <xf numFmtId="0" fontId="34" fillId="0" borderId="40" xfId="12" applyFont="1" applyFill="1" applyBorder="1" applyAlignment="1">
      <alignment horizontal="left" vertical="top" wrapText="1"/>
    </xf>
    <xf numFmtId="3" fontId="34" fillId="0" borderId="40" xfId="12" applyNumberFormat="1" applyFont="1" applyFill="1" applyBorder="1" applyAlignment="1">
      <alignment horizontal="right" vertical="center" wrapText="1"/>
    </xf>
    <xf numFmtId="3" fontId="34" fillId="0" borderId="2" xfId="12" applyNumberFormat="1" applyFont="1" applyFill="1" applyBorder="1" applyAlignment="1">
      <alignment horizontal="right" vertical="center" wrapText="1"/>
    </xf>
    <xf numFmtId="0" fontId="34" fillId="0" borderId="0" xfId="12" applyFont="1" applyFill="1" applyAlignment="1">
      <alignment horizontal="left" vertical="top" wrapText="1"/>
    </xf>
    <xf numFmtId="0" fontId="25" fillId="0" borderId="0" xfId="12" applyFont="1" applyAlignment="1">
      <alignment wrapText="1"/>
    </xf>
    <xf numFmtId="0" fontId="1" fillId="0" borderId="0" xfId="12" applyFont="1" applyAlignment="1">
      <alignment horizontal="left" vertical="top" wrapText="1"/>
    </xf>
    <xf numFmtId="3" fontId="1" fillId="0" borderId="0" xfId="12" applyNumberFormat="1" applyFont="1" applyAlignment="1">
      <alignment horizontal="right" vertical="top" wrapText="1"/>
    </xf>
    <xf numFmtId="0" fontId="127" fillId="0" borderId="44" xfId="12" applyFont="1" applyBorder="1" applyAlignment="1">
      <alignment horizontal="center" vertical="center" wrapText="1"/>
    </xf>
    <xf numFmtId="0" fontId="19" fillId="38" borderId="44" xfId="0" applyFont="1" applyFill="1" applyBorder="1" applyAlignment="1">
      <alignment horizontal="center" vertical="center"/>
    </xf>
    <xf numFmtId="0" fontId="128" fillId="0" borderId="52" xfId="12" applyFont="1" applyBorder="1" applyAlignment="1">
      <alignment horizontal="center" vertical="center" wrapText="1"/>
    </xf>
    <xf numFmtId="0" fontId="25" fillId="0" borderId="14" xfId="12" applyFont="1" applyBorder="1" applyAlignment="1">
      <alignment horizontal="center" vertical="top" wrapText="1"/>
    </xf>
    <xf numFmtId="0" fontId="129" fillId="0" borderId="0" xfId="12" applyFont="1" applyBorder="1" applyAlignment="1">
      <alignment horizontal="left" vertical="top" wrapText="1"/>
    </xf>
    <xf numFmtId="170" fontId="129" fillId="0" borderId="0" xfId="12" applyNumberFormat="1" applyFont="1" applyBorder="1" applyAlignment="1">
      <alignment horizontal="left" vertical="top" wrapText="1"/>
    </xf>
    <xf numFmtId="170" fontId="129" fillId="0" borderId="17" xfId="12" applyNumberFormat="1" applyFont="1" applyBorder="1" applyAlignment="1">
      <alignment horizontal="left" vertical="top" wrapText="1"/>
    </xf>
    <xf numFmtId="0" fontId="25" fillId="34" borderId="14" xfId="12" applyFont="1" applyFill="1" applyBorder="1" applyAlignment="1">
      <alignment horizontal="center" vertical="top" wrapText="1"/>
    </xf>
    <xf numFmtId="0" fontId="25" fillId="34" borderId="0" xfId="12" applyFont="1" applyFill="1" applyBorder="1" applyAlignment="1">
      <alignment horizontal="left" vertical="top" wrapText="1"/>
    </xf>
    <xf numFmtId="170" fontId="25" fillId="34" borderId="0" xfId="9" applyNumberFormat="1" applyFont="1" applyFill="1" applyBorder="1" applyAlignment="1">
      <alignment horizontal="center" vertical="center" wrapText="1"/>
    </xf>
    <xf numFmtId="170" fontId="38" fillId="36" borderId="17" xfId="9" applyNumberFormat="1" applyFont="1" applyFill="1" applyBorder="1" applyAlignment="1">
      <alignment horizontal="center" vertical="center" wrapText="1"/>
    </xf>
    <xf numFmtId="0" fontId="19" fillId="38" borderId="51" xfId="0" applyFont="1" applyFill="1" applyBorder="1" applyAlignment="1">
      <alignment horizontal="center" vertical="center"/>
    </xf>
    <xf numFmtId="170" fontId="17" fillId="38" borderId="0" xfId="9" applyNumberFormat="1" applyFont="1" applyFill="1" applyBorder="1" applyAlignment="1">
      <alignment horizontal="center" vertical="center" wrapText="1"/>
    </xf>
    <xf numFmtId="170" fontId="17" fillId="38" borderId="17" xfId="9" applyNumberFormat="1" applyFont="1" applyFill="1" applyBorder="1" applyAlignment="1">
      <alignment horizontal="center" vertical="center" wrapText="1"/>
    </xf>
    <xf numFmtId="0" fontId="17" fillId="0" borderId="14" xfId="12" applyBorder="1" applyAlignment="1">
      <alignment horizontal="center" vertical="top" wrapText="1"/>
    </xf>
    <xf numFmtId="0" fontId="17" fillId="0" borderId="0" xfId="12" applyBorder="1" applyAlignment="1">
      <alignment horizontal="left" vertical="top" wrapText="1"/>
    </xf>
    <xf numFmtId="170" fontId="17" fillId="0" borderId="0" xfId="9" applyNumberFormat="1" applyFont="1" applyBorder="1" applyAlignment="1">
      <alignment horizontal="center" vertical="center" wrapText="1"/>
    </xf>
    <xf numFmtId="170" fontId="17" fillId="0" borderId="17" xfId="9" applyNumberFormat="1" applyFont="1" applyBorder="1" applyAlignment="1">
      <alignment horizontal="center" vertical="center" wrapText="1"/>
    </xf>
    <xf numFmtId="0" fontId="2" fillId="0" borderId="14" xfId="12" applyFont="1" applyBorder="1" applyAlignment="1">
      <alignment horizontal="center" vertical="top" wrapText="1"/>
    </xf>
    <xf numFmtId="170" fontId="2" fillId="0" borderId="0" xfId="9" applyNumberFormat="1" applyFont="1" applyBorder="1" applyAlignment="1">
      <alignment horizontal="center" vertical="center" wrapText="1"/>
    </xf>
    <xf numFmtId="170" fontId="2" fillId="0" borderId="17" xfId="9" applyNumberFormat="1" applyFont="1" applyBorder="1" applyAlignment="1">
      <alignment horizontal="center" vertical="center" wrapText="1"/>
    </xf>
    <xf numFmtId="0" fontId="17" fillId="0" borderId="15" xfId="12" applyBorder="1" applyAlignment="1">
      <alignment horizontal="center" vertical="top" wrapText="1"/>
    </xf>
    <xf numFmtId="0" fontId="17" fillId="0" borderId="10" xfId="12" applyBorder="1" applyAlignment="1">
      <alignment horizontal="left" vertical="top" wrapText="1"/>
    </xf>
    <xf numFmtId="170" fontId="17" fillId="0" borderId="10" xfId="9" applyNumberFormat="1" applyFont="1" applyBorder="1" applyAlignment="1">
      <alignment horizontal="center" vertical="center" wrapText="1"/>
    </xf>
    <xf numFmtId="170" fontId="17" fillId="0" borderId="19" xfId="9" applyNumberFormat="1" applyFont="1" applyBorder="1" applyAlignment="1">
      <alignment horizontal="center" vertical="center" wrapText="1"/>
    </xf>
    <xf numFmtId="0" fontId="13" fillId="0" borderId="0" xfId="104" applyFont="1" applyBorder="1" applyAlignment="1">
      <alignment horizontal="center"/>
    </xf>
    <xf numFmtId="0" fontId="25" fillId="0" borderId="0" xfId="104" applyFont="1" applyBorder="1" applyAlignment="1">
      <alignment horizontal="left"/>
    </xf>
    <xf numFmtId="0" fontId="36" fillId="0" borderId="0" xfId="104" applyFont="1" applyBorder="1" applyAlignment="1">
      <alignment horizontal="center"/>
    </xf>
    <xf numFmtId="1" fontId="30" fillId="0" borderId="0" xfId="0" applyNumberFormat="1" applyFont="1" applyBorder="1" applyAlignment="1">
      <alignment vertical="top" wrapText="1"/>
    </xf>
    <xf numFmtId="3" fontId="25" fillId="2" borderId="0" xfId="0" applyNumberFormat="1" applyFont="1" applyFill="1" applyBorder="1" applyAlignment="1">
      <alignment vertical="top" wrapText="1"/>
    </xf>
    <xf numFmtId="0" fontId="132" fillId="0" borderId="0" xfId="0" applyFont="1"/>
    <xf numFmtId="0" fontId="130" fillId="0" borderId="0" xfId="0" applyFont="1" applyAlignment="1">
      <alignment vertical="top" wrapText="1"/>
    </xf>
    <xf numFmtId="0" fontId="132" fillId="0" borderId="0" xfId="0" applyFont="1" applyAlignment="1"/>
    <xf numFmtId="0" fontId="132" fillId="0" borderId="0" xfId="0" applyFont="1" applyAlignment="1">
      <alignment wrapText="1"/>
    </xf>
    <xf numFmtId="0" fontId="17" fillId="0" borderId="0" xfId="12" applyNumberFormat="1" applyAlignment="1">
      <alignment horizontal="left" vertical="top" wrapText="1"/>
    </xf>
    <xf numFmtId="0" fontId="87" fillId="0" borderId="0" xfId="12" applyNumberFormat="1" applyFont="1" applyAlignment="1">
      <alignment horizontal="left" vertical="top" wrapText="1"/>
    </xf>
    <xf numFmtId="0" fontId="17" fillId="38" borderId="0" xfId="12" applyNumberFormat="1" applyFill="1" applyAlignment="1">
      <alignment horizontal="left" vertical="top" wrapText="1"/>
    </xf>
    <xf numFmtId="0" fontId="17" fillId="33" borderId="0" xfId="12" applyNumberFormat="1" applyFill="1" applyAlignment="1">
      <alignment horizontal="left" vertical="top" wrapText="1"/>
    </xf>
    <xf numFmtId="0" fontId="22" fillId="37" borderId="0" xfId="12" applyNumberFormat="1" applyFont="1" applyFill="1" applyAlignment="1">
      <alignment horizontal="left" vertical="top" wrapText="1"/>
    </xf>
    <xf numFmtId="0" fontId="110" fillId="32" borderId="0" xfId="12" applyNumberFormat="1" applyFont="1" applyFill="1" applyAlignment="1">
      <alignment horizontal="left" vertical="top" wrapText="1"/>
    </xf>
    <xf numFmtId="0" fontId="29" fillId="0" borderId="0" xfId="12" applyNumberFormat="1" applyFont="1" applyAlignment="1">
      <alignment horizontal="left" vertical="top" wrapText="1"/>
    </xf>
    <xf numFmtId="0" fontId="17" fillId="0" borderId="0" xfId="12" applyNumberFormat="1" applyFill="1" applyAlignment="1">
      <alignment horizontal="left" vertical="top" wrapText="1"/>
    </xf>
    <xf numFmtId="0" fontId="111" fillId="32" borderId="0" xfId="12" applyNumberFormat="1" applyFont="1" applyFill="1" applyAlignment="1">
      <alignment horizontal="left" vertical="top" wrapText="1"/>
    </xf>
    <xf numFmtId="0" fontId="29" fillId="0" borderId="0" xfId="12" applyNumberFormat="1" applyFont="1" applyFill="1" applyAlignment="1">
      <alignment horizontal="left" vertical="top" wrapText="1"/>
    </xf>
    <xf numFmtId="0" fontId="7" fillId="4" borderId="0" xfId="12" applyNumberFormat="1" applyFont="1" applyFill="1" applyAlignment="1">
      <alignment horizontal="left" vertical="top" wrapText="1"/>
    </xf>
    <xf numFmtId="0" fontId="29" fillId="4" borderId="0" xfId="12" applyNumberFormat="1" applyFont="1" applyFill="1" applyAlignment="1">
      <alignment horizontal="left" vertical="top" wrapText="1"/>
    </xf>
    <xf numFmtId="0" fontId="34" fillId="0" borderId="0" xfId="12" applyNumberFormat="1" applyFont="1" applyFill="1" applyAlignment="1">
      <alignment horizontal="left" vertical="top" wrapText="1"/>
    </xf>
    <xf numFmtId="0" fontId="7" fillId="0" borderId="0" xfId="12" applyNumberFormat="1" applyFont="1" applyFill="1" applyAlignment="1">
      <alignment horizontal="left" vertical="top" wrapText="1"/>
    </xf>
    <xf numFmtId="0" fontId="25" fillId="0" borderId="0" xfId="12" applyNumberFormat="1" applyFont="1" applyAlignment="1">
      <alignment horizontal="left" vertical="top" wrapText="1"/>
    </xf>
    <xf numFmtId="0" fontId="39" fillId="0" borderId="0" xfId="12" applyNumberFormat="1" applyFont="1" applyFill="1" applyAlignment="1">
      <alignment horizontal="left" vertical="top"/>
    </xf>
    <xf numFmtId="0" fontId="40" fillId="0" borderId="0" xfId="12" applyNumberFormat="1" applyFont="1" applyFill="1" applyAlignment="1">
      <alignment horizontal="left" vertical="top"/>
    </xf>
    <xf numFmtId="0" fontId="39" fillId="0" borderId="0" xfId="9" applyNumberFormat="1" applyFont="1" applyFill="1" applyAlignment="1">
      <alignment horizontal="left" vertical="top"/>
    </xf>
    <xf numFmtId="0" fontId="40" fillId="0" borderId="0" xfId="12" applyNumberFormat="1" applyFont="1" applyFill="1" applyAlignment="1">
      <alignment horizontal="center" vertical="top"/>
    </xf>
    <xf numFmtId="0" fontId="19" fillId="0" borderId="18" xfId="0" applyNumberFormat="1" applyFont="1" applyFill="1" applyBorder="1" applyAlignment="1">
      <alignment horizontal="center" vertical="center" wrapText="1"/>
    </xf>
    <xf numFmtId="0" fontId="32" fillId="0" borderId="41"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0" fontId="87" fillId="0" borderId="0" xfId="12" applyNumberFormat="1" applyFont="1" applyFill="1" applyAlignment="1">
      <alignment horizontal="left" vertical="top"/>
    </xf>
    <xf numFmtId="0" fontId="50" fillId="0" borderId="0" xfId="12" applyNumberFormat="1" applyFont="1" applyFill="1" applyAlignment="1">
      <alignment horizontal="left" vertical="top"/>
    </xf>
    <xf numFmtId="0" fontId="87" fillId="0" borderId="0" xfId="12" applyNumberFormat="1" applyFont="1" applyFill="1" applyAlignment="1">
      <alignment horizontal="left" vertical="top" wrapText="1"/>
    </xf>
    <xf numFmtId="0" fontId="43" fillId="0" borderId="2" xfId="12" applyNumberFormat="1" applyFont="1" applyFill="1" applyBorder="1" applyAlignment="1">
      <alignment horizontal="center" vertical="center" wrapText="1"/>
    </xf>
    <xf numFmtId="0" fontId="43" fillId="0" borderId="40" xfId="12" applyNumberFormat="1" applyFont="1" applyFill="1" applyBorder="1" applyAlignment="1">
      <alignment horizontal="center" vertical="center" wrapText="1"/>
    </xf>
    <xf numFmtId="0" fontId="35" fillId="0" borderId="2" xfId="12" applyNumberFormat="1" applyFont="1" applyFill="1" applyBorder="1" applyAlignment="1">
      <alignment horizontal="center" vertical="center" wrapText="1"/>
    </xf>
    <xf numFmtId="0" fontId="43" fillId="0" borderId="44" xfId="12" applyNumberFormat="1" applyFont="1" applyFill="1" applyBorder="1" applyAlignment="1">
      <alignment horizontal="center" vertical="center" wrapText="1"/>
    </xf>
    <xf numFmtId="0" fontId="8" fillId="0" borderId="0" xfId="12" applyNumberFormat="1" applyFont="1" applyFill="1" applyAlignment="1">
      <alignment horizontal="left" vertical="top" wrapText="1"/>
    </xf>
    <xf numFmtId="0" fontId="122" fillId="0" borderId="44" xfId="9" applyNumberFormat="1" applyFont="1" applyFill="1" applyBorder="1" applyAlignment="1">
      <alignment horizontal="center" vertical="center" wrapText="1"/>
    </xf>
    <xf numFmtId="0" fontId="108" fillId="0" borderId="40" xfId="12" applyNumberFormat="1" applyFont="1" applyFill="1" applyBorder="1" applyAlignment="1">
      <alignment horizontal="center" vertical="center" wrapText="1"/>
    </xf>
    <xf numFmtId="0" fontId="123" fillId="0" borderId="44" xfId="12" applyNumberFormat="1" applyFont="1" applyFill="1" applyBorder="1" applyAlignment="1">
      <alignment horizontal="center" vertical="center" wrapText="1"/>
    </xf>
    <xf numFmtId="0" fontId="22" fillId="0" borderId="0" xfId="12" applyNumberFormat="1" applyFont="1" applyFill="1" applyAlignment="1">
      <alignment horizontal="left" vertical="top" wrapText="1"/>
    </xf>
    <xf numFmtId="0" fontId="44" fillId="0" borderId="2" xfId="12" applyNumberFormat="1" applyFont="1" applyFill="1" applyBorder="1" applyAlignment="1">
      <alignment horizontal="right" vertical="center" wrapText="1"/>
    </xf>
    <xf numFmtId="0" fontId="110" fillId="0" borderId="0" xfId="12" applyNumberFormat="1" applyFont="1" applyFill="1" applyAlignment="1">
      <alignment horizontal="center" vertical="top" wrapText="1"/>
    </xf>
    <xf numFmtId="0" fontId="110" fillId="0" borderId="0" xfId="12" applyNumberFormat="1" applyFont="1" applyFill="1" applyAlignment="1">
      <alignment horizontal="left" vertical="top" wrapText="1"/>
    </xf>
    <xf numFmtId="0" fontId="36" fillId="0" borderId="2" xfId="12" applyNumberFormat="1" applyFont="1" applyFill="1" applyBorder="1" applyAlignment="1">
      <alignment horizontal="right" vertical="center" wrapText="1"/>
    </xf>
    <xf numFmtId="0" fontId="36" fillId="0" borderId="40" xfId="12" applyNumberFormat="1" applyFont="1" applyFill="1" applyBorder="1" applyAlignment="1">
      <alignment horizontal="right" vertical="center" wrapText="1"/>
    </xf>
    <xf numFmtId="0" fontId="109" fillId="0" borderId="2" xfId="12" applyNumberFormat="1" applyFont="1" applyFill="1" applyBorder="1" applyAlignment="1">
      <alignment horizontal="right" vertical="center" wrapText="1"/>
    </xf>
    <xf numFmtId="0" fontId="36" fillId="0" borderId="44" xfId="12" applyNumberFormat="1" applyFont="1" applyFill="1" applyBorder="1" applyAlignment="1">
      <alignment horizontal="right" vertical="center" wrapText="1"/>
    </xf>
    <xf numFmtId="0" fontId="40" fillId="0" borderId="2" xfId="12" applyNumberFormat="1" applyFont="1" applyFill="1" applyBorder="1" applyAlignment="1">
      <alignment horizontal="right" vertical="center" wrapText="1"/>
    </xf>
    <xf numFmtId="0" fontId="39" fillId="0" borderId="2" xfId="12" applyNumberFormat="1" applyFont="1" applyFill="1" applyBorder="1" applyAlignment="1">
      <alignment horizontal="right" vertical="center" wrapText="1"/>
    </xf>
    <xf numFmtId="0" fontId="39" fillId="0" borderId="40" xfId="12" applyNumberFormat="1" applyFont="1" applyFill="1" applyBorder="1" applyAlignment="1">
      <alignment horizontal="right" vertical="center" wrapText="1"/>
    </xf>
    <xf numFmtId="0" fontId="39" fillId="0" borderId="44" xfId="12" applyNumberFormat="1" applyFont="1" applyFill="1" applyBorder="1" applyAlignment="1">
      <alignment horizontal="right" vertical="center" wrapText="1"/>
    </xf>
    <xf numFmtId="0" fontId="1" fillId="0" borderId="2" xfId="12" applyNumberFormat="1" applyFont="1" applyFill="1" applyBorder="1" applyAlignment="1">
      <alignment horizontal="right" vertical="center" wrapText="1"/>
    </xf>
    <xf numFmtId="0" fontId="121" fillId="0" borderId="2" xfId="12" applyNumberFormat="1" applyFont="1" applyFill="1" applyBorder="1" applyAlignment="1">
      <alignment horizontal="right" vertical="center" wrapText="1"/>
    </xf>
    <xf numFmtId="0" fontId="40" fillId="0" borderId="40" xfId="12" applyNumberFormat="1" applyFont="1" applyFill="1" applyBorder="1" applyAlignment="1">
      <alignment horizontal="right" vertical="center" wrapText="1"/>
    </xf>
    <xf numFmtId="0" fontId="111" fillId="0" borderId="0" xfId="12" applyNumberFormat="1" applyFont="1" applyFill="1" applyAlignment="1">
      <alignment horizontal="center" vertical="top" wrapText="1"/>
    </xf>
    <xf numFmtId="0" fontId="111" fillId="0" borderId="0" xfId="12" applyNumberFormat="1" applyFont="1" applyFill="1" applyAlignment="1">
      <alignment horizontal="left" vertical="top" wrapText="1"/>
    </xf>
    <xf numFmtId="0" fontId="124" fillId="0" borderId="44" xfId="12" applyNumberFormat="1" applyFont="1" applyFill="1" applyBorder="1" applyAlignment="1">
      <alignment horizontal="center" vertical="center" wrapText="1"/>
    </xf>
    <xf numFmtId="0" fontId="125" fillId="0" borderId="44" xfId="12" applyNumberFormat="1" applyFont="1" applyFill="1" applyBorder="1" applyAlignment="1">
      <alignment horizontal="center" vertical="center" wrapText="1"/>
    </xf>
    <xf numFmtId="0" fontId="35" fillId="0" borderId="40" xfId="12" applyNumberFormat="1" applyFont="1" applyFill="1" applyBorder="1" applyAlignment="1">
      <alignment horizontal="center" vertical="center" wrapText="1"/>
    </xf>
    <xf numFmtId="0" fontId="109" fillId="0" borderId="40" xfId="12" applyNumberFormat="1" applyFont="1" applyFill="1" applyBorder="1" applyAlignment="1">
      <alignment horizontal="right" vertical="center" wrapText="1"/>
    </xf>
    <xf numFmtId="0" fontId="7" fillId="0" borderId="40" xfId="12" applyNumberFormat="1" applyFont="1" applyFill="1" applyBorder="1" applyAlignment="1">
      <alignment horizontal="right" vertical="center" wrapText="1"/>
    </xf>
    <xf numFmtId="0" fontId="26" fillId="0" borderId="40" xfId="12" applyNumberFormat="1" applyFont="1" applyFill="1" applyBorder="1" applyAlignment="1">
      <alignment horizontal="right" vertical="center" wrapText="1"/>
    </xf>
    <xf numFmtId="0" fontId="7" fillId="0" borderId="44" xfId="12" applyNumberFormat="1" applyFont="1" applyFill="1" applyBorder="1" applyAlignment="1">
      <alignment horizontal="right" vertical="center" wrapText="1"/>
    </xf>
    <xf numFmtId="0" fontId="26" fillId="0" borderId="44" xfId="12" applyNumberFormat="1" applyFont="1" applyFill="1" applyBorder="1" applyAlignment="1">
      <alignment horizontal="right" vertical="center" wrapText="1"/>
    </xf>
    <xf numFmtId="0" fontId="34" fillId="0" borderId="40" xfId="12" applyNumberFormat="1" applyFont="1" applyFill="1" applyBorder="1" applyAlignment="1">
      <alignment horizontal="right" vertical="center" wrapText="1"/>
    </xf>
    <xf numFmtId="0" fontId="126" fillId="0" borderId="40" xfId="12" applyNumberFormat="1" applyFont="1" applyFill="1" applyBorder="1" applyAlignment="1">
      <alignment horizontal="right" vertical="center" wrapText="1"/>
    </xf>
    <xf numFmtId="0" fontId="34" fillId="0" borderId="44" xfId="12" applyNumberFormat="1" applyFont="1" applyFill="1" applyBorder="1" applyAlignment="1">
      <alignment horizontal="right" vertical="center" wrapText="1"/>
    </xf>
    <xf numFmtId="0" fontId="17" fillId="0" borderId="0" xfId="12" applyNumberFormat="1" applyFill="1" applyAlignment="1">
      <alignment horizontal="center" vertical="top" wrapText="1"/>
    </xf>
    <xf numFmtId="0" fontId="44" fillId="0" borderId="40" xfId="12" applyNumberFormat="1" applyFont="1" applyFill="1" applyBorder="1" applyAlignment="1">
      <alignment horizontal="right" vertical="center" wrapText="1"/>
    </xf>
    <xf numFmtId="0" fontId="44" fillId="0" borderId="44" xfId="12" applyNumberFormat="1" applyFont="1" applyFill="1" applyBorder="1" applyAlignment="1">
      <alignment horizontal="right" vertical="center" wrapText="1"/>
    </xf>
    <xf numFmtId="0" fontId="39" fillId="0" borderId="0" xfId="12" applyNumberFormat="1" applyFont="1" applyFill="1" applyAlignment="1">
      <alignment horizontal="left" vertical="top" wrapText="1"/>
    </xf>
    <xf numFmtId="0" fontId="40" fillId="0" borderId="0" xfId="12" applyNumberFormat="1" applyFont="1" applyFill="1" applyAlignment="1">
      <alignment horizontal="left" vertical="top" wrapText="1"/>
    </xf>
    <xf numFmtId="0" fontId="118" fillId="0" borderId="0" xfId="12" applyNumberFormat="1" applyFont="1" applyFill="1" applyAlignment="1">
      <alignment horizontal="left" vertical="top" wrapText="1"/>
    </xf>
    <xf numFmtId="0" fontId="25" fillId="0" borderId="0" xfId="12" applyNumberFormat="1" applyFont="1" applyFill="1" applyAlignment="1">
      <alignment horizontal="left" vertical="top" wrapText="1"/>
    </xf>
    <xf numFmtId="0" fontId="41" fillId="0" borderId="12" xfId="12" applyNumberFormat="1" applyFont="1" applyFill="1" applyBorder="1" applyAlignment="1">
      <alignment horizontal="center" vertical="center" wrapText="1"/>
    </xf>
    <xf numFmtId="0" fontId="41" fillId="0" borderId="11" xfId="12" applyNumberFormat="1" applyFont="1" applyFill="1" applyBorder="1" applyAlignment="1">
      <alignment horizontal="center" vertical="center" wrapText="1"/>
    </xf>
    <xf numFmtId="0" fontId="41" fillId="0" borderId="46" xfId="12" applyNumberFormat="1" applyFont="1" applyFill="1" applyBorder="1" applyAlignment="1">
      <alignment horizontal="center" vertical="center" wrapText="1"/>
    </xf>
    <xf numFmtId="0" fontId="41" fillId="0" borderId="13" xfId="12" applyNumberFormat="1" applyFont="1" applyFill="1" applyBorder="1" applyAlignment="1">
      <alignment horizontal="center" vertical="center" wrapText="1"/>
    </xf>
    <xf numFmtId="0" fontId="35" fillId="0" borderId="1" xfId="12" applyFont="1" applyBorder="1" applyAlignment="1">
      <alignment horizontal="center" vertical="center" wrapText="1"/>
    </xf>
    <xf numFmtId="0" fontId="35" fillId="0" borderId="5" xfId="12" applyFont="1" applyBorder="1" applyAlignment="1">
      <alignment horizontal="center" vertical="center" wrapText="1"/>
    </xf>
    <xf numFmtId="0" fontId="41" fillId="0" borderId="12" xfId="12" applyFont="1" applyBorder="1" applyAlignment="1">
      <alignment horizontal="center" vertical="center" wrapText="1"/>
    </xf>
    <xf numFmtId="0" fontId="41" fillId="0" borderId="11" xfId="12" applyFont="1" applyBorder="1" applyAlignment="1">
      <alignment horizontal="center" vertical="center" wrapText="1"/>
    </xf>
    <xf numFmtId="0" fontId="41" fillId="0" borderId="33" xfId="12" applyFont="1" applyBorder="1" applyAlignment="1">
      <alignment horizontal="center" vertical="center" wrapText="1"/>
    </xf>
    <xf numFmtId="0" fontId="41" fillId="0" borderId="13" xfId="12" applyFont="1" applyBorder="1" applyAlignment="1">
      <alignment horizontal="center" vertical="center" wrapText="1"/>
    </xf>
    <xf numFmtId="0" fontId="41" fillId="0" borderId="33" xfId="12" applyNumberFormat="1" applyFont="1" applyFill="1" applyBorder="1" applyAlignment="1">
      <alignment horizontal="center" vertical="center" wrapText="1"/>
    </xf>
    <xf numFmtId="0" fontId="32" fillId="0" borderId="48" xfId="0" applyFont="1" applyBorder="1" applyAlignment="1">
      <alignment horizontal="center" vertical="center"/>
    </xf>
    <xf numFmtId="0" fontId="32" fillId="0" borderId="51" xfId="0" applyFont="1" applyBorder="1" applyAlignment="1">
      <alignment horizontal="center" vertical="center"/>
    </xf>
    <xf numFmtId="0" fontId="32" fillId="0" borderId="49" xfId="0" applyFont="1" applyBorder="1" applyAlignment="1">
      <alignment horizontal="center" vertical="center"/>
    </xf>
    <xf numFmtId="0" fontId="32" fillId="0" borderId="44" xfId="0" applyFont="1" applyBorder="1" applyAlignment="1">
      <alignment horizontal="center" vertical="center"/>
    </xf>
    <xf numFmtId="0" fontId="19" fillId="0" borderId="49" xfId="0" applyFont="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6" fillId="4" borderId="45" xfId="12" applyFont="1" applyFill="1" applyBorder="1" applyAlignment="1">
      <alignment horizontal="center" vertical="top" wrapText="1"/>
    </xf>
    <xf numFmtId="0" fontId="6" fillId="4" borderId="46" xfId="12" applyFont="1" applyFill="1" applyBorder="1" applyAlignment="1">
      <alignment horizontal="center" vertical="top" wrapText="1"/>
    </xf>
    <xf numFmtId="0" fontId="6" fillId="4" borderId="47" xfId="12" applyFont="1" applyFill="1" applyBorder="1" applyAlignment="1">
      <alignment horizontal="center" vertical="top" wrapText="1"/>
    </xf>
    <xf numFmtId="165" fontId="122" fillId="38" borderId="45" xfId="9" applyFont="1" applyFill="1" applyBorder="1" applyAlignment="1">
      <alignment horizontal="center" vertical="center" wrapText="1"/>
    </xf>
    <xf numFmtId="165" fontId="122" fillId="38" borderId="47" xfId="9" applyFont="1" applyFill="1" applyBorder="1" applyAlignment="1">
      <alignment horizontal="center" vertical="center" wrapText="1"/>
    </xf>
    <xf numFmtId="0" fontId="25" fillId="5" borderId="0" xfId="12" applyFont="1" applyFill="1" applyAlignment="1">
      <alignment horizontal="left" vertical="center" wrapText="1"/>
    </xf>
  </cellXfs>
  <cellStyles count="196">
    <cellStyle name="???????????" xfId="28"/>
    <cellStyle name="????????????? ???????????" xfId="29"/>
    <cellStyle name="_TB_Calc_number" xfId="15"/>
    <cellStyle name="_TB_Calc_percent" xfId="16"/>
    <cellStyle name="_TB_def_number" xfId="17"/>
    <cellStyle name="_TB_def_percent" xfId="18"/>
    <cellStyle name="_TB_results1" xfId="30"/>
    <cellStyle name="_TB_subtitle2" xfId="19"/>
    <cellStyle name="_TB_textunprotect" xfId="31"/>
    <cellStyle name="_TB_years" xfId="32"/>
    <cellStyle name="20 % - Accent1" xfId="111"/>
    <cellStyle name="20 % - Accent2" xfId="112"/>
    <cellStyle name="20 % - Accent3" xfId="113"/>
    <cellStyle name="20 % - Accent4" xfId="114"/>
    <cellStyle name="20 % - Accent5" xfId="115"/>
    <cellStyle name="20 % - Accent6" xfId="116"/>
    <cellStyle name="20% - Akzent1" xfId="117"/>
    <cellStyle name="20% - Akzent2" xfId="118"/>
    <cellStyle name="20% - Akzent3" xfId="119"/>
    <cellStyle name="20% - Akzent4" xfId="120"/>
    <cellStyle name="20% - Akzent5" xfId="121"/>
    <cellStyle name="20% - Akzent6" xfId="122"/>
    <cellStyle name="20% - Акцент1" xfId="33"/>
    <cellStyle name="20% - Акцент2" xfId="34"/>
    <cellStyle name="20% - Акцент3" xfId="35"/>
    <cellStyle name="20% - Акцент4" xfId="36"/>
    <cellStyle name="20% - Акцент5" xfId="37"/>
    <cellStyle name="20% - Акцент6" xfId="38"/>
    <cellStyle name="40 % - Accent1" xfId="123"/>
    <cellStyle name="40 % - Accent2" xfId="124"/>
    <cellStyle name="40 % - Accent3" xfId="125"/>
    <cellStyle name="40 % - Accent4" xfId="126"/>
    <cellStyle name="40 % - Accent5" xfId="127"/>
    <cellStyle name="40 % - Accent6" xfId="128"/>
    <cellStyle name="40% - Akzent1" xfId="129"/>
    <cellStyle name="40% - Akzent2" xfId="130"/>
    <cellStyle name="40% - Akzent3" xfId="131"/>
    <cellStyle name="40% - Akzent4" xfId="132"/>
    <cellStyle name="40% - Akzent5" xfId="133"/>
    <cellStyle name="40% - Akzent6" xfId="134"/>
    <cellStyle name="40% - Акцент1" xfId="39"/>
    <cellStyle name="40% - Акцент2" xfId="40"/>
    <cellStyle name="40% - Акцент3" xfId="41"/>
    <cellStyle name="40% - Акцент4" xfId="42"/>
    <cellStyle name="40% - Акцент5" xfId="43"/>
    <cellStyle name="40% - Акцент6" xfId="44"/>
    <cellStyle name="60 % - Accent1" xfId="135"/>
    <cellStyle name="60 % - Accent2" xfId="136"/>
    <cellStyle name="60 % - Accent3" xfId="137"/>
    <cellStyle name="60 % - Accent4" xfId="138"/>
    <cellStyle name="60 % - Accent5" xfId="139"/>
    <cellStyle name="60 % - Accent6" xfId="140"/>
    <cellStyle name="60% - Akzent1" xfId="141"/>
    <cellStyle name="60% - Akzent2" xfId="142"/>
    <cellStyle name="60% - Akzent3" xfId="143"/>
    <cellStyle name="60% - Akzent4" xfId="144"/>
    <cellStyle name="60% - Akzent5" xfId="145"/>
    <cellStyle name="60% - Akzent6" xfId="146"/>
    <cellStyle name="60% - Акцент1" xfId="45"/>
    <cellStyle name="60% - Акцент2" xfId="46"/>
    <cellStyle name="60% - Акцент3" xfId="47"/>
    <cellStyle name="60% - Акцент4" xfId="48"/>
    <cellStyle name="60% - Акцент5" xfId="49"/>
    <cellStyle name="60% - Акцент6" xfId="50"/>
    <cellStyle name="Ãèïåðññûëêà" xfId="51"/>
    <cellStyle name="Avertissement" xfId="147"/>
    <cellStyle name="Calcul" xfId="148"/>
    <cellStyle name="Cellule liée" xfId="149"/>
    <cellStyle name="Comma" xfId="9" builtinId="3"/>
    <cellStyle name="Comma 2" xfId="14"/>
    <cellStyle name="Comma 2 2" xfId="6"/>
    <cellStyle name="Comma 2 3" xfId="150"/>
    <cellStyle name="Comma 2 4" xfId="151"/>
    <cellStyle name="Comma 3" xfId="52"/>
    <cellStyle name="Comma 3 2" xfId="152"/>
    <cellStyle name="Comma 4" xfId="53"/>
    <cellStyle name="Comma 5" xfId="54"/>
    <cellStyle name="Comma 5 2" xfId="153"/>
    <cellStyle name="Comma 6" xfId="154"/>
    <cellStyle name="Comma 6 2" xfId="155"/>
    <cellStyle name="Comma 7" xfId="156"/>
    <cellStyle name="Comma 8" xfId="157"/>
    <cellStyle name="Comma 9" xfId="158"/>
    <cellStyle name="Commentaire" xfId="159"/>
    <cellStyle name="Currency 2" xfId="160"/>
    <cellStyle name="Currency 2 2" xfId="161"/>
    <cellStyle name="Currency 3" xfId="162"/>
    <cellStyle name="Dezimal_NRL_Macheton_Annual Consumables (5)" xfId="163"/>
    <cellStyle name="Entrée" xfId="164"/>
    <cellStyle name="Euro" xfId="55"/>
    <cellStyle name="Euro 2" xfId="165"/>
    <cellStyle name="Hyperlink 2" xfId="20"/>
    <cellStyle name="Hyperlink 3" xfId="56"/>
    <cellStyle name="info" xfId="57"/>
    <cellStyle name="Insatisfaisant" xfId="166"/>
    <cellStyle name="Îòêðûâàâøàÿñÿ ãèïåðññûëêà" xfId="58"/>
    <cellStyle name="ListData" xfId="59"/>
    <cellStyle name="Neutre" xfId="167"/>
    <cellStyle name="Normal" xfId="0" builtinId="0"/>
    <cellStyle name="Normal 10" xfId="60"/>
    <cellStyle name="Normal 10 2" xfId="168"/>
    <cellStyle name="Normal 11" xfId="104"/>
    <cellStyle name="Normal 12" xfId="109"/>
    <cellStyle name="Normal 13" xfId="169"/>
    <cellStyle name="Normal 14" xfId="170"/>
    <cellStyle name="Normal 15" xfId="171"/>
    <cellStyle name="Normal 16" xfId="172"/>
    <cellStyle name="Normal 2" xfId="5"/>
    <cellStyle name="Normal 2 2" xfId="173"/>
    <cellStyle name="Normal 2 2 2" xfId="174"/>
    <cellStyle name="Normal 2 2 2 2" xfId="175"/>
    <cellStyle name="Normal 2 3" xfId="176"/>
    <cellStyle name="Normal 2 4" xfId="177"/>
    <cellStyle name="Normal 2 5" xfId="178"/>
    <cellStyle name="Normal 3" xfId="7"/>
    <cellStyle name="Normal 3 2" xfId="179"/>
    <cellStyle name="Normal 4" xfId="10"/>
    <cellStyle name="Normal 5" xfId="11"/>
    <cellStyle name="Normal 5 2" xfId="21"/>
    <cellStyle name="Normal 5 3" xfId="180"/>
    <cellStyle name="Normal 6" xfId="12"/>
    <cellStyle name="Normal 7" xfId="4"/>
    <cellStyle name="Normal 7 2" xfId="61"/>
    <cellStyle name="Normal 8" xfId="24"/>
    <cellStyle name="Normal 8 2" xfId="62"/>
    <cellStyle name="Normal 9" xfId="26"/>
    <cellStyle name="Normal 9 2" xfId="110"/>
    <cellStyle name="Percent" xfId="1" builtinId="5"/>
    <cellStyle name="Percent 10" xfId="181"/>
    <cellStyle name="Percent 11" xfId="182"/>
    <cellStyle name="Percent 2" xfId="2"/>
    <cellStyle name="Percent 3" xfId="3"/>
    <cellStyle name="Percent 4" xfId="13"/>
    <cellStyle name="Percent 5" xfId="25"/>
    <cellStyle name="Percent 6" xfId="27"/>
    <cellStyle name="Percent 7" xfId="105"/>
    <cellStyle name="Percent 8" xfId="108"/>
    <cellStyle name="Percent 9" xfId="183"/>
    <cellStyle name="Satisfaisant" xfId="184"/>
    <cellStyle name="SheetHeader" xfId="63"/>
    <cellStyle name="Sortie" xfId="185"/>
    <cellStyle name="Standard 2" xfId="186"/>
    <cellStyle name="Standard 3" xfId="187"/>
    <cellStyle name="Standard_NRL_Macheton_Annual Consumables (5)" xfId="188"/>
    <cellStyle name="TableHeader" xfId="64"/>
    <cellStyle name="Texte explicatif" xfId="189"/>
    <cellStyle name="Titre" xfId="190"/>
    <cellStyle name="Titre 1" xfId="191"/>
    <cellStyle name="Titre 2" xfId="192"/>
    <cellStyle name="Titre 3" xfId="193"/>
    <cellStyle name="Titre 4" xfId="194"/>
    <cellStyle name="Vérification" xfId="195"/>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Гиперссылка 2" xfId="74"/>
    <cellStyle name="Гиперссылка 3"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Обычный 2" xfId="22"/>
    <cellStyle name="Обычный 2 2" xfId="84"/>
    <cellStyle name="Обычный 2 3" xfId="106"/>
    <cellStyle name="Обычный 3" xfId="23"/>
    <cellStyle name="Обычный 4" xfId="85"/>
    <cellStyle name="Обычный 4 2" xfId="86"/>
    <cellStyle name="Обычный 4_KGZ Rnd 7 budget HIV" xfId="87"/>
    <cellStyle name="Обычный 5" xfId="88"/>
    <cellStyle name="Обычный 6" xfId="89"/>
    <cellStyle name="Обычный_bm" xfId="8"/>
    <cellStyle name="Плохой" xfId="90"/>
    <cellStyle name="Пояснение" xfId="91"/>
    <cellStyle name="Примечание" xfId="92"/>
    <cellStyle name="Процентный 2" xfId="93"/>
    <cellStyle name="Связанная ячейка" xfId="94"/>
    <cellStyle name="Текст предупреждения" xfId="95"/>
    <cellStyle name="Финансовый 2" xfId="96"/>
    <cellStyle name="Финансовый 2 2" xfId="107"/>
    <cellStyle name="Финансовый 3" xfId="97"/>
    <cellStyle name="Финансовый 4" xfId="98"/>
    <cellStyle name="Финансовый 5" xfId="99"/>
    <cellStyle name="Финансовый 6" xfId="100"/>
    <cellStyle name="Финансовый_AZE budget templates 21 May" xfId="101"/>
    <cellStyle name="Хороший" xfId="102"/>
    <cellStyle name="Хороший 2" xfId="10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Z\Documents%20and%20Settings\Marina\Local%20Settings\Temporary%20Internet%20Files\OLK5\Disease_specific_PF_template_dropdown_3+4"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Z/Users/&#1090;&#1091;&#1073;&#1077;&#1088;&#1082;&#1091;&#1083;&#1077;&#1079;/Desktop/Turmenistan%20mission%20Jun%202-11/SSF%20Belarus%20docs/Phase%20II%20Final/Disease_specific_PF_template_dropdown_3+4"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user-zit/AppData/Roaming/Microsoft/Excel/VP_ver%2007_MDA%20Renewal%20TB%20PCIMU%20Workplan%20and%20Budget_19.01.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Z/Documents%20and%20Settings/ez/Desktop/Kyrgyzstan/R10/R10_PerformanceFramework_ru_020810_13-00%20%20V2"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Z/9&#1088;/&#1053;&#1086;&#1074;&#1072;&#1103;%20&#1087;&#1072;&#1087;&#1082;&#1072;/Rnd9-Budget-12.04.09"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Users/Maya/Desktop/TB%20R10/SR/PR%20reporting%20forms/New%20PUDR_Form_EN_SRv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docs.live.net/Documents%20and%20Settings/agolubkov/My%20Documents/GLOBAL%20FUND%20MAIN/ROUND%207%20Application/Final%20Application/Tomsk%20Application%20Main%20documents%20Part%2003/Budget_Tomsk_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docs.live.net/Z/Upated%20TB%20budget%20Y2%20March%202009/TB_Financial%20Report%20Y1%20EFR%20guidelines%20Updated%2011.02.2009"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docs.live.net/1.%20DOCUMENTS/1.%20Centrul%20PAS/GFATM%20R8%20-%20TB_HIV/Acordul%20HIV%20-%20cu%20FG/prolongare/Finale/SB_HIV_12Dec_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Temp/bat/Budget%20calculation%20tool_LNR,%2026.12.2013,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Z/Documents%20and%20Settings/Marina/Local%20Settings/Temporary%20Internet%20Files/OLK5/Disease_specific_PF_template_dropdown_3+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Z\Upated%20TB%20budget%20Y2%20March%202009\TB_Financial%20Report%20Y1%20EFR%20guidelines%20Updated%2011.02.2009"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viorelsoltan/Library/Mail%20Downloads/KGZ%20tb_budgeting_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Z/Procurement/SSF%20Costs%20Ref%20Docs/Annex%208.%20SLD%20request%20KG%202007-2012_2nd%20line%20TB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Z\Procurement\SSF%20Costs%20Ref%20Docs\Annex%208.%20SLD%20request%20KG%202007-2012_2nd%20line%20TB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viorelsoltan/Library/Mail%20Downloads/MDA%20tb%20budgeting%20template%20v3%20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TFomicheva/COS%20HIV/Rnd4-Budget-COS_28012010(CCM)_ru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Users/AMO/Documents/MDA/MDA%20TB%20REACH%20Wave%202/From%20Valeriu%202011-02-14/TB%20Reach%202011/dinamic-tb_rezistance_who_RAD9E188T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ormance Framework 3&amp;4"/>
      <sheetName val="HIV"/>
      <sheetName val="TB"/>
      <sheetName val="Malaria"/>
    </sheetNames>
    <sheetDataSet>
      <sheetData sheetId="0" refreshError="1"/>
      <sheetData sheetId="1" refreshError="1"/>
      <sheetData sheetId="2">
        <row r="2">
          <cell r="A2" t="str">
            <v>Please select…</v>
          </cell>
        </row>
        <row r="3">
          <cell r="A3" t="str">
            <v>BCC - Mass media</v>
          </cell>
        </row>
        <row r="4">
          <cell r="A4" t="str">
            <v>BCC - community outreach and schools</v>
          </cell>
        </row>
        <row r="5">
          <cell r="A5" t="str">
            <v xml:space="preserve">Condom </v>
          </cell>
        </row>
        <row r="6">
          <cell r="A6" t="str">
            <v>Testing and Counseling</v>
          </cell>
        </row>
        <row r="7">
          <cell r="A7" t="str">
            <v>PMTCT</v>
          </cell>
        </row>
        <row r="8">
          <cell r="A8" t="str">
            <v>Post-exposure prophylaxis (PEP)</v>
          </cell>
        </row>
        <row r="9">
          <cell r="A9" t="str">
            <v>STI diagnosis and treatment</v>
          </cell>
        </row>
        <row r="10">
          <cell r="A10" t="str">
            <v>Blood safety and universal precaution</v>
          </cell>
        </row>
        <row r="11">
          <cell r="A11" t="str">
            <v>Antiretroviral treatment (ARV) and monitoring</v>
          </cell>
        </row>
        <row r="12">
          <cell r="A12" t="str">
            <v>Prophylaxis and treatment for opportunistic infections</v>
          </cell>
        </row>
        <row r="13">
          <cell r="A13" t="str">
            <v>Care and support for the chronically ill</v>
          </cell>
        </row>
        <row r="14">
          <cell r="A14" t="str">
            <v>Support for orphans and vulnerable children</v>
          </cell>
        </row>
        <row r="15">
          <cell r="A15" t="str">
            <v>TB/HIV</v>
          </cell>
        </row>
        <row r="16">
          <cell r="A16" t="str">
            <v>Policy development including workplace policy</v>
          </cell>
        </row>
        <row r="17">
          <cell r="A17" t="str">
            <v xml:space="preserve">Strengthening of civil society and institutional capacity building </v>
          </cell>
        </row>
        <row r="18">
          <cell r="A18" t="str">
            <v>Stigma reduction in all settings</v>
          </cell>
        </row>
        <row r="19">
          <cell r="A19" t="str">
            <v>HSS: Service delivery</v>
          </cell>
        </row>
        <row r="20">
          <cell r="A20" t="str">
            <v>HSS: Health Workforce</v>
          </cell>
        </row>
        <row r="21">
          <cell r="A21" t="str">
            <v>HSS: Medical Products, vaccines and technology</v>
          </cell>
        </row>
        <row r="22">
          <cell r="A22" t="str">
            <v>HSS: Financing</v>
          </cell>
        </row>
        <row r="23">
          <cell r="A23" t="str">
            <v>HSS: Leadership and Governance</v>
          </cell>
        </row>
        <row r="24">
          <cell r="A24" t="str">
            <v xml:space="preserve">HSS: Information system </v>
          </cell>
        </row>
      </sheetData>
      <sheetData sheetId="3">
        <row r="2">
          <cell r="A2" t="str">
            <v>please select…</v>
          </cell>
        </row>
      </sheetData>
      <sheetData sheetId="4">
        <row r="2">
          <cell r="A2" t="str">
            <v>please select…</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ormance Framework 3&amp;4"/>
      <sheetName val="HIV"/>
      <sheetName val="TB"/>
      <sheetName val="Malaria"/>
    </sheetNames>
    <sheetDataSet>
      <sheetData sheetId="0" refreshError="1"/>
      <sheetData sheetId="1" refreshError="1"/>
      <sheetData sheetId="2">
        <row r="2">
          <cell r="A2" t="str">
            <v>Please select…</v>
          </cell>
          <cell r="B2" t="str">
            <v>Please select…</v>
          </cell>
          <cell r="D2" t="str">
            <v>Please select…</v>
          </cell>
          <cell r="E2" t="str">
            <v>Please select…</v>
          </cell>
        </row>
        <row r="3">
          <cell r="A3" t="str">
            <v>BCC - Mass media</v>
          </cell>
          <cell r="B3" t="str">
            <v xml:space="preserve">% of young women and men aged 15-24 who are HIV infected </v>
          </cell>
          <cell r="D3" t="str">
            <v xml:space="preserve">% of women and men aged 15-49 who have had sexual intercourse with more than one partner in the last 12 months </v>
          </cell>
          <cell r="E3" t="str">
            <v>HMIS</v>
          </cell>
          <cell r="F3" t="str">
            <v>Please enter a corresponding indicator here…</v>
          </cell>
        </row>
        <row r="4">
          <cell r="A4" t="str">
            <v>BCC - community outreach and schools</v>
          </cell>
          <cell r="B4" t="str">
            <v xml:space="preserve">% of adults and children with HIV known to be on treatment 12 months after initiation of antiretroviral therapy </v>
          </cell>
          <cell r="D4" t="str">
            <v>% of never married young men and women aged 15-24 who have never had sex</v>
          </cell>
          <cell r="E4" t="str">
            <v>Patient records</v>
          </cell>
          <cell r="F4" t="str">
            <v>Please enter a data source here…</v>
          </cell>
        </row>
        <row r="5">
          <cell r="A5" t="str">
            <v xml:space="preserve">Condom </v>
          </cell>
          <cell r="B5" t="str">
            <v xml:space="preserve">% of infants born to HIV infected mothers who are infected </v>
          </cell>
          <cell r="D5" t="str">
            <v xml:space="preserve">% of young women and men aged 15-24 who have had sexual intercourse before the age of 15 </v>
          </cell>
          <cell r="E5" t="str">
            <v>Training records</v>
          </cell>
          <cell r="F5" t="str">
            <v>Please enter a SDA here…</v>
          </cell>
        </row>
        <row r="6">
          <cell r="A6" t="str">
            <v>Testing and Counseling</v>
          </cell>
          <cell r="B6" t="str">
            <v xml:space="preserve">% of most-at-risk population(s) (sex workers, clients of sex workers, men who have sex with men, injecting drug users) who are HIV infected </v>
          </cell>
          <cell r="D6" t="str">
            <v xml:space="preserve">% of injecting drug users reporting the use of sterile injecting equipment the last time they injected </v>
          </cell>
          <cell r="E6" t="str">
            <v>MICS (Multiple Indicator Cluster Survey)</v>
          </cell>
        </row>
        <row r="7">
          <cell r="A7" t="str">
            <v>PMTCT</v>
          </cell>
          <cell r="B7" t="str">
            <v>% of children under age 18 who are orphans</v>
          </cell>
          <cell r="D7" t="str">
            <v xml:space="preserve">% of injecting drug users reporting the use of a condom the last time they had sexual intercourse </v>
          </cell>
          <cell r="E7" t="str">
            <v>DHS/DHS+ (Demographic and Health Survey)</v>
          </cell>
        </row>
        <row r="8">
          <cell r="A8" t="str">
            <v>Post-exposure prophylaxis (PEP)</v>
          </cell>
          <cell r="D8" t="str">
            <v>Current school attendance among orphans and non-orphans</v>
          </cell>
          <cell r="E8" t="str">
            <v>AIS (AIDS Indicator Survey)</v>
          </cell>
        </row>
        <row r="9">
          <cell r="A9" t="str">
            <v>STI diagnosis and treatment</v>
          </cell>
          <cell r="D9" t="str">
            <v>% of women and men aged 15-49 who have had more than one sexual partner in the past 12 months reporting the use of a condom during their last sexual intercourse</v>
          </cell>
          <cell r="E9" t="str">
            <v>BSS (Behavioral Surveillance Survey)</v>
          </cell>
        </row>
        <row r="10">
          <cell r="A10" t="str">
            <v>Blood safety and universal precaution</v>
          </cell>
          <cell r="D10" t="str">
            <v xml:space="preserve">% of women and men aged 15-49 expressing accepting attitudes towards people with HIV </v>
          </cell>
          <cell r="E10" t="str">
            <v>Health Facility survey</v>
          </cell>
        </row>
        <row r="11">
          <cell r="A11" t="str">
            <v>Antiretroviral treatment (ARV) and monitoring</v>
          </cell>
          <cell r="D11" t="str">
            <v xml:space="preserve">% of female and male sex workers reporting the use of a condom with their most recent client </v>
          </cell>
          <cell r="E11" t="str">
            <v>SAMS (Service Availability Mapping Survey)</v>
          </cell>
        </row>
        <row r="12">
          <cell r="A12" t="str">
            <v>Prophylaxis and treatment for opportunistic infections</v>
          </cell>
          <cell r="D12" t="str">
            <v xml:space="preserve">% of men aged 15-49 reporting sex with a sex worker in the last 12 months who used a condom during last paid intercourse </v>
          </cell>
          <cell r="E12" t="str">
            <v>Households survey</v>
          </cell>
        </row>
        <row r="13">
          <cell r="A13" t="str">
            <v>Care and support for the chronically ill</v>
          </cell>
          <cell r="D13" t="str">
            <v xml:space="preserve">% of men reporting the use of condom the last time they had anal sex with a male partner </v>
          </cell>
          <cell r="E13" t="str">
            <v>Specific surveys and research (specify)</v>
          </cell>
        </row>
        <row r="14">
          <cell r="A14" t="str">
            <v>Support for orphans and vulnerable children</v>
          </cell>
          <cell r="E14" t="str">
            <v>Reports (specify)</v>
          </cell>
        </row>
        <row r="15">
          <cell r="A15" t="str">
            <v>TB/HIV</v>
          </cell>
          <cell r="E15" t="str">
            <v>Vital and disease-specific registry</v>
          </cell>
        </row>
        <row r="16">
          <cell r="A16" t="str">
            <v>Policy development including workplace policy</v>
          </cell>
          <cell r="E16" t="str">
            <v>Operational Research</v>
          </cell>
        </row>
        <row r="17">
          <cell r="A17" t="str">
            <v xml:space="preserve">Strengthening of civil society and institutional capacity building </v>
          </cell>
          <cell r="E17" t="str">
            <v>Health Provider survey</v>
          </cell>
        </row>
        <row r="18">
          <cell r="A18" t="str">
            <v>Stigma reduction in all settings</v>
          </cell>
          <cell r="E18" t="str">
            <v>National Health Account</v>
          </cell>
        </row>
        <row r="19">
          <cell r="A19" t="str">
            <v>HSS: Service delivery</v>
          </cell>
          <cell r="E19" t="str">
            <v>Administrative records</v>
          </cell>
        </row>
        <row r="20">
          <cell r="A20" t="str">
            <v>HSS: Health Workforce</v>
          </cell>
        </row>
        <row r="21">
          <cell r="A21" t="str">
            <v>HSS: Medical Products, vaccines and technology</v>
          </cell>
        </row>
        <row r="22">
          <cell r="A22" t="str">
            <v>HSS: Financing</v>
          </cell>
        </row>
        <row r="23">
          <cell r="A23" t="str">
            <v>HSS: Leadership and Governance</v>
          </cell>
        </row>
        <row r="24">
          <cell r="A24" t="str">
            <v xml:space="preserve">HSS: Information system </v>
          </cell>
        </row>
      </sheetData>
      <sheetData sheetId="3">
        <row r="2">
          <cell r="A2" t="str">
            <v>please select…</v>
          </cell>
          <cell r="B2" t="str">
            <v>please select…</v>
          </cell>
          <cell r="D2" t="str">
            <v>please select…</v>
          </cell>
          <cell r="E2" t="str">
            <v>please select…</v>
          </cell>
        </row>
        <row r="3">
          <cell r="A3" t="str">
            <v>High Quality DOTS</v>
          </cell>
          <cell r="B3" t="str">
            <v>TB prevalence rate</v>
          </cell>
          <cell r="D3" t="str">
            <v>Case detection rate: new smear positive TB cases</v>
          </cell>
          <cell r="E3" t="str">
            <v>R&amp;R TB system, quarterly reports</v>
          </cell>
        </row>
        <row r="4">
          <cell r="A4" t="str">
            <v>Improving diagnosis</v>
          </cell>
          <cell r="B4" t="str">
            <v>TB incidence rate</v>
          </cell>
          <cell r="D4" t="str">
            <v>Treatment success rate: new smear positive TB cases</v>
          </cell>
          <cell r="E4" t="str">
            <v xml:space="preserve">R&amp;R TB system, yearly management report </v>
          </cell>
        </row>
        <row r="5">
          <cell r="A5" t="str">
            <v xml:space="preserve">Patient support </v>
          </cell>
          <cell r="B5" t="str">
            <v>TB mortality rate</v>
          </cell>
          <cell r="E5" t="str">
            <v>TB prevalence survey</v>
          </cell>
        </row>
        <row r="6">
          <cell r="A6" t="str">
            <v xml:space="preserve">Procurement and supply management (First line drugs) </v>
          </cell>
          <cell r="E6" t="str">
            <v>TB patient register</v>
          </cell>
        </row>
        <row r="7">
          <cell r="A7" t="str">
            <v>M&amp;E</v>
          </cell>
          <cell r="E7" t="str">
            <v>TB laboratory register</v>
          </cell>
        </row>
        <row r="8">
          <cell r="A8" t="str">
            <v>TB/HIV</v>
          </cell>
          <cell r="E8" t="str">
            <v>TB treatment card</v>
          </cell>
        </row>
        <row r="9">
          <cell r="A9" t="str">
            <v>MDR-TB</v>
          </cell>
          <cell r="E9" t="str">
            <v>Training records</v>
          </cell>
        </row>
        <row r="10">
          <cell r="A10" t="str">
            <v xml:space="preserve">High-risk groups </v>
          </cell>
          <cell r="E10" t="str">
            <v>Specify- Reports, Surveys, Questionnaires etc.</v>
          </cell>
        </row>
        <row r="11">
          <cell r="A11" t="str">
            <v>PAL (Practical Approach to Lung Health)</v>
          </cell>
          <cell r="E11" t="str">
            <v>Health Provider survey</v>
          </cell>
        </row>
        <row r="12">
          <cell r="A12" t="str">
            <v>All care providers (PPM / ISTC - Public-Public, Public-Private Mix (PPM) approaches and International standards for TB care)</v>
          </cell>
          <cell r="E12" t="str">
            <v>Health Facility survey</v>
          </cell>
        </row>
        <row r="13">
          <cell r="A13" t="str">
            <v xml:space="preserve">ACSM (Advocacy, communication and social mobilization) </v>
          </cell>
          <cell r="E13" t="str">
            <v>National Health Account</v>
          </cell>
        </row>
        <row r="14">
          <cell r="A14" t="str">
            <v xml:space="preserve">Community TB care </v>
          </cell>
          <cell r="E14" t="str">
            <v>Households survey</v>
          </cell>
        </row>
        <row r="15">
          <cell r="A15" t="str">
            <v>Operational Research</v>
          </cell>
          <cell r="E15" t="str">
            <v>SAMS (Service Availability Mapping Survey)</v>
          </cell>
        </row>
        <row r="16">
          <cell r="A16" t="str">
            <v>HSS: Service delivery</v>
          </cell>
          <cell r="E16" t="str">
            <v>Administrative records</v>
          </cell>
        </row>
        <row r="17">
          <cell r="A17" t="str">
            <v>HSS:  Health Workforce</v>
          </cell>
        </row>
        <row r="18">
          <cell r="A18" t="str">
            <v>HSS:  Medical Products, Vaccines and Technology</v>
          </cell>
        </row>
        <row r="19">
          <cell r="A19" t="str">
            <v>HSS:  Financing</v>
          </cell>
        </row>
        <row r="20">
          <cell r="A20" t="str">
            <v>HSS:  Information System</v>
          </cell>
        </row>
        <row r="21">
          <cell r="A21" t="str">
            <v>HSS:  Leadership and Goverance</v>
          </cell>
        </row>
      </sheetData>
      <sheetData sheetId="4">
        <row r="2">
          <cell r="A2" t="str">
            <v>please select…</v>
          </cell>
          <cell r="B2" t="str">
            <v>please select…</v>
          </cell>
          <cell r="D2" t="str">
            <v>please select…</v>
          </cell>
          <cell r="E2" t="str">
            <v>please select…</v>
          </cell>
        </row>
        <row r="3">
          <cell r="A3" t="str">
            <v>BCC - Mass media</v>
          </cell>
          <cell r="B3" t="str">
            <v xml:space="preserve">Death rates associated with Malaria: all-cause under-5 mortality rate in highly endemic areas </v>
          </cell>
          <cell r="D3" t="str">
            <v>% of U5 children (and other target groups) with malaria/fever receiving appropriate treatment within 24 hours (community/health facility)</v>
          </cell>
          <cell r="E3" t="str">
            <v>DHS/DHS+ (Demographic and Health Survey)</v>
          </cell>
        </row>
        <row r="4">
          <cell r="A4" t="str">
            <v>BCC - community outreach</v>
          </cell>
          <cell r="B4" t="str">
            <v xml:space="preserve">Incidence of clinical malaria cases (estimated and/or reported) </v>
          </cell>
          <cell r="D4" t="str">
            <v>% of U5 children (and other target group) with uncomplicated malaria correctly managed at health facilities</v>
          </cell>
          <cell r="E4" t="str">
            <v>MIS (Malaria Indicator Survey)</v>
          </cell>
        </row>
        <row r="5">
          <cell r="A5" t="str">
            <v>Insecticide-treated nets (ITNs)</v>
          </cell>
          <cell r="B5" t="str">
            <v>Anaemia prevalence in children under 5 years of age</v>
          </cell>
          <cell r="D5" t="str">
            <v>% of U5 children (and other target groups) admitted with severe malaria and correctly managed at health facilities</v>
          </cell>
          <cell r="E5" t="str">
            <v>MICS (Multiple Indicator Cluster Survey)</v>
          </cell>
        </row>
        <row r="6">
          <cell r="A6" t="str">
            <v>Malaria prevention during pregnancy</v>
          </cell>
          <cell r="B6" t="str">
            <v xml:space="preserve">Prevalence of malaria parasite infection </v>
          </cell>
          <cell r="D6" t="str">
            <v>% of children U5 sleeping under an ITN</v>
          </cell>
          <cell r="E6" t="str">
            <v>Situation Analysis</v>
          </cell>
        </row>
        <row r="7">
          <cell r="A7" t="str">
            <v>Indoor Residual Spraying</v>
          </cell>
          <cell r="B7" t="str">
            <v>Laboratory-confirmed malaria cases seen in heath facilities</v>
          </cell>
          <cell r="D7" t="str">
            <v>% of households with at least one ITN</v>
          </cell>
          <cell r="E7" t="str">
            <v>HMIS</v>
          </cell>
        </row>
        <row r="8">
          <cell r="A8" t="str">
            <v>Prompt, effective anti-malarial treatment</v>
          </cell>
          <cell r="B8" t="str">
            <v>Laboratory-confirmed malaria deaths seen in health facilities</v>
          </cell>
          <cell r="D8" t="str">
            <v>% of pregnant women (and other target groups) sleeping under an ITN</v>
          </cell>
          <cell r="E8" t="str">
            <v>Health Facility survey</v>
          </cell>
        </row>
        <row r="9">
          <cell r="A9" t="str">
            <v>Home based management of malaria</v>
          </cell>
          <cell r="B9" t="str">
            <v>Malaria-attributed deaths in sentinel demographic surveillance sites</v>
          </cell>
          <cell r="D9" t="str">
            <v>% of pregnant women on Intermittent preventive treatment (IPT) according to national policy (specific to Sub-Saharian Africa)</v>
          </cell>
          <cell r="E9" t="str">
            <v>Health Provider survey</v>
          </cell>
        </row>
        <row r="10">
          <cell r="A10" t="str">
            <v>Diagnosis</v>
          </cell>
          <cell r="B10" t="str">
            <v>API (Annual Parasite Index) (specific to Latin America and Asia)</v>
          </cell>
          <cell r="D10" t="str">
            <v>% of households in malaria areas protected by IRS</v>
          </cell>
          <cell r="E10" t="str">
            <v>Key informant survey</v>
          </cell>
        </row>
        <row r="11">
          <cell r="A11" t="str">
            <v>Monitoring drug resistance</v>
          </cell>
          <cell r="B11" t="str">
            <v xml:space="preserve">Incidence of confirmed malaria cases  </v>
          </cell>
          <cell r="D11" t="str">
            <v>% of households covered by ITN or IRS</v>
          </cell>
          <cell r="E11" t="str">
            <v>Households survey</v>
          </cell>
        </row>
        <row r="12">
          <cell r="A12" t="str">
            <v>Monitoring insecticide resistance</v>
          </cell>
          <cell r="E12" t="str">
            <v>Vital registration systems</v>
          </cell>
        </row>
        <row r="13">
          <cell r="A13" t="str">
            <v>Coordination and partnership development (national, community, public-private)</v>
          </cell>
          <cell r="E13" t="str">
            <v>Training records</v>
          </cell>
        </row>
        <row r="14">
          <cell r="A14" t="str">
            <v>HSS: Service delivery</v>
          </cell>
          <cell r="E14" t="str">
            <v>Patients records</v>
          </cell>
        </row>
        <row r="15">
          <cell r="A15" t="str">
            <v xml:space="preserve">HSS: Health Workforce </v>
          </cell>
          <cell r="E15" t="str">
            <v>Surveillance systems</v>
          </cell>
        </row>
        <row r="16">
          <cell r="A16" t="str">
            <v xml:space="preserve">HSS: Medical Products, Vaccines and Technology </v>
          </cell>
          <cell r="E16" t="str">
            <v>Other report, specify</v>
          </cell>
        </row>
        <row r="17">
          <cell r="A17" t="str">
            <v xml:space="preserve">HSS: Information system </v>
          </cell>
          <cell r="E17" t="str">
            <v>National Health Account</v>
          </cell>
        </row>
        <row r="18">
          <cell r="A18" t="str">
            <v xml:space="preserve">HSS: Financing </v>
          </cell>
          <cell r="E18" t="str">
            <v>SAMS (Service Availability Mapping Survey)</v>
          </cell>
        </row>
        <row r="19">
          <cell r="A19" t="str">
            <v xml:space="preserve">HSS: Leadership and Goverance </v>
          </cell>
          <cell r="E19" t="str">
            <v>Other survey, specify</v>
          </cell>
        </row>
        <row r="20">
          <cell r="E20" t="str">
            <v>Administrative records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lan and Budget 2012_2015"/>
      <sheetName val="Workplan and budget Years 1-3"/>
      <sheetName val="PR-PCIMU SSF year 2012"/>
      <sheetName val="PR-PCIMU SSF Grant 2013-15"/>
      <sheetName val="Estimations"/>
      <sheetName val="Estimations 27.01.12"/>
      <sheetName val="Activities"/>
      <sheetName val="Visit_costs"/>
      <sheetName val="Cost of 2nd line drugs"/>
      <sheetName val="PCIMU PM costs 2012"/>
      <sheetName val="PCIMU PM costs 2013_2015"/>
    </sheetNames>
    <sheetDataSet>
      <sheetData sheetId="0" refreshError="1"/>
      <sheetData sheetId="1" refreshError="1"/>
      <sheetData sheetId="2" refreshError="1"/>
      <sheetData sheetId="3" refreshError="1"/>
      <sheetData sheetId="4" refreshError="1"/>
      <sheetData sheetId="5" refreshError="1"/>
      <sheetData sheetId="6">
        <row r="4">
          <cell r="D4">
            <v>15.31</v>
          </cell>
        </row>
      </sheetData>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и "/>
      <sheetName val="Система эф. работы"/>
      <sheetName val="HIV"/>
      <sheetName val="TB"/>
      <sheetName val="Malaria"/>
      <sheetName val="HSS"/>
      <sheetName val="Epid data"/>
    </sheetNames>
    <sheetDataSet>
      <sheetData sheetId="0"/>
      <sheetData sheetId="1"/>
      <sheetData sheetId="2"/>
      <sheetData sheetId="3"/>
      <sheetData sheetId="4"/>
      <sheetData sheetId="5">
        <row r="3">
          <cell r="A3" t="str">
            <v>Выберите…</v>
          </cell>
        </row>
        <row r="4">
          <cell r="A4" t="str">
            <v>УСЗ (Укрепление систем здравоохранения): Оказание услуг</v>
          </cell>
        </row>
        <row r="5">
          <cell r="A5" t="str">
            <v>УСЗ: Кадровые ресурсы</v>
          </cell>
        </row>
        <row r="6">
          <cell r="A6" t="str">
            <v>УСЗ: Продукты медицинского назначения, вакцины и технология</v>
          </cell>
        </row>
        <row r="7">
          <cell r="A7" t="str">
            <v>УСЗ: Финансирование</v>
          </cell>
        </row>
        <row r="8">
          <cell r="A8" t="str">
            <v>УСЗ: Управление и руководство</v>
          </cell>
        </row>
        <row r="9">
          <cell r="A9" t="str">
            <v>УСЗ: Информационные системы</v>
          </cell>
        </row>
        <row r="10">
          <cell r="A10" t="str">
            <v xml:space="preserve">УСС (Укрепление систем сообществ): Мониторинг и документация общинных и правительственных программ </v>
          </cell>
        </row>
        <row r="11">
          <cell r="A11" t="str">
            <v xml:space="preserve">УСС: Информационно-разъяснительная деятельность, коммуникация и социальная мобилизация </v>
          </cell>
        </row>
        <row r="12">
          <cell r="A12" t="str">
            <v xml:space="preserve">УСС: Создание сетей на уровне сообществ, сотрудничество и координация </v>
          </cell>
        </row>
        <row r="13">
          <cell r="A13" t="str">
            <v>УСС: Людские ресурсы: укрепление навыков в сфере предоставления услуг, информационно-разъяснительной деятельности и лидерских навыков</v>
          </cell>
        </row>
        <row r="14">
          <cell r="A14" t="str">
            <v>УСС: Финансовые ресурсы</v>
          </cell>
        </row>
        <row r="15">
          <cell r="A15" t="str">
            <v>УСС: Материально-технические ресурсы – инфраструктура и основные продукты (включая продукты медицинского назначения и другие продукты и технологии</v>
          </cell>
        </row>
        <row r="16">
          <cell r="A16" t="str">
            <v>УСС: Виды деятельности и услуги на базе сообществ – предоставление, использование и качество услуг</v>
          </cell>
        </row>
        <row r="17">
          <cell r="A17" t="str">
            <v xml:space="preserve">УСС: Управление, ответственность и лидерство </v>
          </cell>
        </row>
        <row r="18">
          <cell r="A18" t="str">
            <v xml:space="preserve">УСС: Мониторинг и оценка, создание достоверных баз данных </v>
          </cell>
        </row>
        <row r="19">
          <cell r="A19" t="str">
            <v xml:space="preserve">УСС: Стратегическое планирование </v>
          </cell>
        </row>
      </sheetData>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Заглавный лист"/>
      <sheetName val="Общие указания"/>
      <sheetName val="Общие допущения"/>
      <sheetName val="Детальные допущения"/>
      <sheetName val="Детальный бюджет на 1-й год"/>
      <sheetName val="Детальный бюджет на 2-й год"/>
      <sheetName val="Детальный бюджет на 3,4,5-й год"/>
      <sheetName val="Бюджет на 5 лет"/>
      <sheetName val="Краткий бюджет"/>
    </sheetNames>
    <sheetDataSet>
      <sheetData sheetId="0">
        <row r="3">
          <cell r="F3" t="str">
            <v>Кадровые ресурсы</v>
          </cell>
          <cell r="H3" t="str">
            <v>FBO</v>
          </cell>
        </row>
        <row r="4">
          <cell r="H4" t="str">
            <v>Негосударственные учреждения/общественные организации/высшие учебные учреждения</v>
          </cell>
        </row>
        <row r="5">
          <cell r="H5" t="str">
            <v>Частный сектор</v>
          </cell>
        </row>
        <row r="6">
          <cell r="H6" t="str">
            <v>Министерство здравоохранения</v>
          </cell>
        </row>
        <row r="7">
          <cell r="H7" t="str">
            <v>Другие правительственные органы</v>
          </cell>
        </row>
        <row r="8">
          <cell r="H8" t="str">
            <v>Программа развития ООН</v>
          </cell>
        </row>
        <row r="9">
          <cell r="H9" t="str">
            <v>Другие многосторонние организации</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_Programmatic Progress_1B"/>
      <sheetName val="PR_Grant Management_2"/>
      <sheetName val="Sheet3"/>
      <sheetName val="EFR Malaria Financial Data_3B"/>
      <sheetName val="EFR TB Financial Data_3B"/>
      <sheetName val="EFR HIV AIDS Financial Data_3B"/>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
          <cell r="A2" t="str">
            <v>Please select…</v>
          </cell>
        </row>
      </sheetData>
      <sheetData sheetId="31"/>
      <sheetData sheetId="32"/>
      <sheetData sheetId="33">
        <row r="1">
          <cell r="A1" t="str">
            <v>Please Select…</v>
          </cell>
        </row>
        <row r="2">
          <cell r="A2" t="str">
            <v>Prevention</v>
          </cell>
        </row>
        <row r="3">
          <cell r="A3" t="str">
            <v>Treatment</v>
          </cell>
        </row>
        <row r="4">
          <cell r="A4" t="str">
            <v>Care and Support</v>
          </cell>
        </row>
        <row r="5">
          <cell r="A5" t="str">
            <v>TB/HIV Collaborative Activities</v>
          </cell>
        </row>
        <row r="6">
          <cell r="A6" t="str">
            <v>Supportive Environment</v>
          </cell>
        </row>
        <row r="7">
          <cell r="A7" t="str">
            <v>Health System Strengthening (HSS)</v>
          </cell>
        </row>
        <row r="58">
          <cell r="A58" t="str">
            <v>Please Select…</v>
          </cell>
        </row>
        <row r="59">
          <cell r="A59" t="str">
            <v>FBO</v>
          </cell>
        </row>
        <row r="60">
          <cell r="A60" t="str">
            <v>NGO/CBO/Academic</v>
          </cell>
        </row>
        <row r="61">
          <cell r="A61" t="str">
            <v>Private Sector</v>
          </cell>
        </row>
        <row r="62">
          <cell r="A62" t="str">
            <v>Ministry Health (MoH)</v>
          </cell>
        </row>
        <row r="63">
          <cell r="A63" t="str">
            <v>Other Government</v>
          </cell>
        </row>
        <row r="64">
          <cell r="A64" t="str">
            <v>UNDP</v>
          </cell>
        </row>
        <row r="65">
          <cell r="A65" t="str">
            <v>Other Multilateral Organization</v>
          </cell>
        </row>
      </sheetData>
      <sheetData sheetId="3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шкала SDA и др"/>
      <sheetName val="1.1.1"/>
      <sheetName val="1.1.2"/>
      <sheetName val="1.1.3"/>
      <sheetName val="1.1.4"/>
      <sheetName val="1.1.5"/>
      <sheetName val="1.1.6"/>
      <sheetName val="1.1.7"/>
      <sheetName val="1.2.1"/>
      <sheetName val="1.2.2"/>
      <sheetName val="1.2.3"/>
      <sheetName val="1.3.1"/>
      <sheetName val="1.3.2"/>
      <sheetName val="1.3.3"/>
      <sheetName val="1.4.1"/>
      <sheetName val="1.4.2"/>
      <sheetName val="1.4.3"/>
      <sheetName val="1.4.4"/>
      <sheetName val="1.5.1"/>
      <sheetName val="1.5.2"/>
      <sheetName val="1.6.1"/>
      <sheetName val="1.6.2"/>
      <sheetName val="1.6.3"/>
      <sheetName val="1.6.4"/>
      <sheetName val="1.6.5"/>
      <sheetName val="1.6.6"/>
      <sheetName val="1.6.7"/>
      <sheetName val="2.1.1"/>
      <sheetName val="2.1.2"/>
      <sheetName val="2.1.3"/>
      <sheetName val="2.1.4"/>
      <sheetName val="2.1.5"/>
      <sheetName val="2.1.6"/>
      <sheetName val="2.1.7"/>
      <sheetName val="2.2.1"/>
      <sheetName val="2.2.2"/>
      <sheetName val="2.2.3"/>
      <sheetName val="2.2.4"/>
      <sheetName val="2.3.1"/>
      <sheetName val="2.3.2"/>
      <sheetName val="2.3.3"/>
      <sheetName val="2.3.4"/>
      <sheetName val="2.4.1"/>
      <sheetName val="2.4.2"/>
      <sheetName val="2.4.3"/>
      <sheetName val="3.1.1"/>
      <sheetName val="3.1.2"/>
      <sheetName val="3.1.3"/>
      <sheetName val="3.1.4"/>
      <sheetName val="3.1.5"/>
      <sheetName val="3.1.6"/>
      <sheetName val="3.1.7"/>
      <sheetName val="3.2.1"/>
      <sheetName val="3.2.2"/>
      <sheetName val="3.2.3"/>
      <sheetName val="3.2.4"/>
      <sheetName val="3.2.5"/>
      <sheetName val="3.2.6"/>
      <sheetName val="3.3.1"/>
      <sheetName val="3.3.2"/>
      <sheetName val="3.3.3"/>
      <sheetName val="3.4.1"/>
      <sheetName val="3.4.2"/>
      <sheetName val="3.4.3"/>
      <sheetName val="3.4.4"/>
      <sheetName val="4.1.1"/>
      <sheetName val="4.1.2"/>
      <sheetName val="4.2"/>
      <sheetName val="4.3"/>
      <sheetName val="4.4"/>
    </sheetNames>
    <sheetDataSet>
      <sheetData sheetId="0"/>
      <sheetData sheetId="1">
        <row r="3">
          <cell r="M3" t="str">
            <v>HR</v>
          </cell>
        </row>
        <row r="4">
          <cell r="M4" t="str">
            <v>TA</v>
          </cell>
        </row>
        <row r="5">
          <cell r="M5" t="str">
            <v>T</v>
          </cell>
        </row>
        <row r="6">
          <cell r="M6" t="str">
            <v>HP</v>
          </cell>
        </row>
        <row r="7">
          <cell r="M7" t="str">
            <v>MED</v>
          </cell>
        </row>
        <row r="8">
          <cell r="M8" t="str">
            <v>PC</v>
          </cell>
        </row>
        <row r="9">
          <cell r="M9" t="str">
            <v>IF</v>
          </cell>
        </row>
        <row r="10">
          <cell r="M10" t="str">
            <v>CM</v>
          </cell>
        </row>
        <row r="11">
          <cell r="M11" t="str">
            <v>ME</v>
          </cell>
        </row>
        <row r="12">
          <cell r="M12" t="str">
            <v>LS</v>
          </cell>
        </row>
        <row r="13">
          <cell r="M13" t="str">
            <v>PA</v>
          </cell>
        </row>
        <row r="14">
          <cell r="M14" t="str">
            <v>OTHER</v>
          </cell>
        </row>
        <row r="15">
          <cell r="M15" t="str">
            <v>OV</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_Financial Data"/>
      <sheetName val="BUDGET Y1 GF"/>
      <sheetName val="Budget Y1 New line Categories"/>
      <sheetName val="Macro-categ_Budget"/>
      <sheetName val="Budget Implem. agent"/>
      <sheetName val="Budget sub-recipients work tab "/>
      <sheetName val="ATLAS GF "/>
      <sheetName val="Expenditures by Categ."/>
      <sheetName val="Expenditures GF Macro-categ "/>
      <sheetName val="Expenditures Impl. party"/>
      <sheetName val="Definition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s>
    <sheetDataSet>
      <sheetData sheetId="0"/>
      <sheetData sheetId="1">
        <row r="31">
          <cell r="B31" t="str">
            <v>Please Select…</v>
          </cell>
        </row>
        <row r="32">
          <cell r="B32" t="str">
            <v>FBO</v>
          </cell>
        </row>
        <row r="33">
          <cell r="B33" t="str">
            <v>NGO/CBO/Academic</v>
          </cell>
        </row>
        <row r="34">
          <cell r="B34" t="str">
            <v>Private Sector</v>
          </cell>
        </row>
        <row r="35">
          <cell r="B35" t="str">
            <v>Ministry of Health (MoH)</v>
          </cell>
        </row>
        <row r="36">
          <cell r="B36" t="str">
            <v>Other Government</v>
          </cell>
        </row>
        <row r="37">
          <cell r="B37" t="str">
            <v>UNDP</v>
          </cell>
        </row>
        <row r="38">
          <cell r="B38" t="str">
            <v>Other Multilateral Organisation</v>
          </cell>
        </row>
        <row r="127">
          <cell r="B127" t="str">
            <v>Please Select…</v>
          </cell>
        </row>
        <row r="128">
          <cell r="B128" t="str">
            <v>HIV:Prevention</v>
          </cell>
        </row>
        <row r="129">
          <cell r="B129" t="str">
            <v>HIV:Treatment</v>
          </cell>
        </row>
        <row r="130">
          <cell r="B130" t="str">
            <v>HIV:Care and Support</v>
          </cell>
        </row>
        <row r="131">
          <cell r="B131" t="str">
            <v>HIV:TB/HIV Collaborative Activities</v>
          </cell>
        </row>
        <row r="132">
          <cell r="B132" t="str">
            <v>HIV:Supportive Environment</v>
          </cell>
        </row>
        <row r="133">
          <cell r="B133" t="str">
            <v>HIV:Health Systems Strengthening (HSS)</v>
          </cell>
        </row>
        <row r="134">
          <cell r="B134" t="str">
            <v>HIV_TB: TB Detection</v>
          </cell>
        </row>
        <row r="135">
          <cell r="B135" t="str">
            <v>HIV_TB: TB Treatment</v>
          </cell>
        </row>
        <row r="136">
          <cell r="B136" t="str">
            <v>HIV_TB: Collaborative Activities</v>
          </cell>
        </row>
        <row r="137">
          <cell r="B137" t="str">
            <v>HIV_TB: Supportive Environment</v>
          </cell>
        </row>
        <row r="138">
          <cell r="B138" t="str">
            <v>HIV_TB: Health Systems Strengthening (HSS)</v>
          </cell>
        </row>
        <row r="139">
          <cell r="B139" t="str">
            <v>Mal: Prevention</v>
          </cell>
        </row>
        <row r="140">
          <cell r="B140" t="str">
            <v>Mal: Treatment</v>
          </cell>
        </row>
        <row r="141">
          <cell r="B141" t="str">
            <v>Mal: Supportive Environment</v>
          </cell>
        </row>
        <row r="142">
          <cell r="B142" t="str">
            <v>Mal: Health Systems Strengthening (HSS)</v>
          </cell>
        </row>
        <row r="143">
          <cell r="B143" t="str">
            <v>TB Detection</v>
          </cell>
        </row>
        <row r="144">
          <cell r="B144" t="str">
            <v>TB Treatment</v>
          </cell>
        </row>
        <row r="145">
          <cell r="B145" t="str">
            <v>TB/HIV Collaborative Activities</v>
          </cell>
        </row>
        <row r="146">
          <cell r="B146" t="str">
            <v>TB: Supportive Environment</v>
          </cell>
        </row>
        <row r="147">
          <cell r="B147" t="str">
            <v>TB: Health Systems Strengthening (HSS)</v>
          </cell>
        </row>
        <row r="148">
          <cell r="B148" t="str">
            <v>HSS: Health Systems Strengthening (HSS)</v>
          </cell>
        </row>
        <row r="149">
          <cell r="B149" t="str">
            <v>HSS: Supportive Environment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sheetName val="BUDGET SUMMARY"/>
      <sheetName val="MICROSCOPY"/>
      <sheetName val="PROCESSING &amp; solid CULTURE"/>
      <sheetName val="LJ tubes"/>
      <sheetName val="DST LJ, Linia I"/>
      <sheetName val="DST LJ, Linia II"/>
      <sheetName val="LPA, plus"/>
      <sheetName val="LPA, sl"/>
      <sheetName val="Xpert MTB RIF"/>
      <sheetName val="LIQUID CULTURE and DST"/>
      <sheetName val="BIO SAFETY AND CLEANING"/>
      <sheetName val="MAINTENANCE &amp; REPAIR"/>
      <sheetName val="HUMAN RESOURCES"/>
      <sheetName val="QA"/>
      <sheetName val="OPERATION"/>
      <sheetName val="LPA and Tips"/>
      <sheetName val="Lab items list"/>
      <sheetName val="Лист2"/>
      <sheetName val="LPA"/>
    </sheetNames>
    <sheetDataSet>
      <sheetData sheetId="0">
        <row r="4">
          <cell r="C4">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ormance Framework 3&amp;4"/>
      <sheetName val="HIV"/>
      <sheetName val="TB"/>
      <sheetName val="Malaria"/>
    </sheetNames>
    <sheetDataSet>
      <sheetData sheetId="0" refreshError="1"/>
      <sheetData sheetId="1" refreshError="1"/>
      <sheetData sheetId="2">
        <row r="2">
          <cell r="A2" t="str">
            <v>Please select…</v>
          </cell>
          <cell r="D2" t="str">
            <v>Please select…</v>
          </cell>
        </row>
        <row r="3">
          <cell r="A3" t="str">
            <v>BCC - Mass media</v>
          </cell>
          <cell r="D3" t="str">
            <v xml:space="preserve">% of women and men aged 15-49 who have had sexual intercourse with more than one partner in the last 12 months </v>
          </cell>
        </row>
        <row r="4">
          <cell r="A4" t="str">
            <v>BCC - community outreach and schools</v>
          </cell>
          <cell r="D4" t="str">
            <v>% of never married young men and women aged 15-24 who have never had sex</v>
          </cell>
        </row>
        <row r="5">
          <cell r="A5" t="str">
            <v xml:space="preserve">Condom </v>
          </cell>
          <cell r="D5" t="str">
            <v xml:space="preserve">% of young women and men aged 15-24 who have had sexual intercourse before the age of 15 </v>
          </cell>
          <cell r="F5" t="str">
            <v>Please enter a SDA here…</v>
          </cell>
        </row>
        <row r="6">
          <cell r="A6" t="str">
            <v>Testing and Counseling</v>
          </cell>
          <cell r="D6" t="str">
            <v xml:space="preserve">% of injecting drug users reporting the use of sterile injecting equipment the last time they injected </v>
          </cell>
        </row>
        <row r="7">
          <cell r="A7" t="str">
            <v>PMTCT</v>
          </cell>
          <cell r="D7" t="str">
            <v xml:space="preserve">% of injecting drug users reporting the use of a condom the last time they had sexual intercourse </v>
          </cell>
        </row>
        <row r="8">
          <cell r="A8" t="str">
            <v>Post-exposure prophylaxis (PEP)</v>
          </cell>
          <cell r="D8" t="str">
            <v>Current school attendance among orphans and non-orphans</v>
          </cell>
        </row>
        <row r="9">
          <cell r="A9" t="str">
            <v>STI diagnosis and treatment</v>
          </cell>
          <cell r="D9" t="str">
            <v>% of women and men aged 15-49 who have had more than one sexual partner in the past 12 months reporting the use of a condom during their last sexual intercourse</v>
          </cell>
        </row>
        <row r="10">
          <cell r="A10" t="str">
            <v>Blood safety and universal precaution</v>
          </cell>
          <cell r="D10" t="str">
            <v xml:space="preserve">% of women and men aged 15-49 expressing accepting attitudes towards people with HIV </v>
          </cell>
        </row>
        <row r="11">
          <cell r="A11" t="str">
            <v>Antiretroviral treatment (ARV) and monitoring</v>
          </cell>
          <cell r="D11" t="str">
            <v xml:space="preserve">% of female and male sex workers reporting the use of a condom with their most recent client </v>
          </cell>
        </row>
        <row r="12">
          <cell r="A12" t="str">
            <v>Prophylaxis and treatment for opportunistic infections</v>
          </cell>
          <cell r="D12" t="str">
            <v xml:space="preserve">% of men aged 15-49 reporting sex with a sex worker in the last 12 months who used a condom during last paid intercourse </v>
          </cell>
        </row>
        <row r="13">
          <cell r="A13" t="str">
            <v>Care and support for the chronically ill</v>
          </cell>
          <cell r="D13" t="str">
            <v xml:space="preserve">% of men reporting the use of condom the last time they had anal sex with a male partner </v>
          </cell>
        </row>
        <row r="14">
          <cell r="A14" t="str">
            <v>Support for orphans and vulnerable children</v>
          </cell>
        </row>
        <row r="15">
          <cell r="A15" t="str">
            <v>TB/HIV</v>
          </cell>
        </row>
        <row r="16">
          <cell r="A16" t="str">
            <v>Policy development including workplace policy</v>
          </cell>
        </row>
        <row r="17">
          <cell r="A17" t="str">
            <v xml:space="preserve">Strengthening of civil society and institutional capacity building </v>
          </cell>
        </row>
        <row r="18">
          <cell r="A18" t="str">
            <v>Stigma reduction in all settings</v>
          </cell>
        </row>
        <row r="19">
          <cell r="A19" t="str">
            <v>HSS: Service delivery</v>
          </cell>
        </row>
        <row r="20">
          <cell r="A20" t="str">
            <v>HSS: Health Workforce</v>
          </cell>
        </row>
        <row r="21">
          <cell r="A21" t="str">
            <v>HSS: Medical Products, vaccines and technology</v>
          </cell>
        </row>
        <row r="22">
          <cell r="A22" t="str">
            <v>HSS: Financing</v>
          </cell>
        </row>
        <row r="23">
          <cell r="A23" t="str">
            <v>HSS: Leadership and Governance</v>
          </cell>
        </row>
        <row r="24">
          <cell r="A24" t="str">
            <v xml:space="preserve">HSS: Information system </v>
          </cell>
        </row>
      </sheetData>
      <sheetData sheetId="3">
        <row r="2">
          <cell r="B2" t="str">
            <v>please select…</v>
          </cell>
          <cell r="D2" t="str">
            <v>please select…</v>
          </cell>
        </row>
        <row r="3">
          <cell r="B3" t="str">
            <v>TB prevalence rate</v>
          </cell>
          <cell r="D3" t="str">
            <v>Case detection rate: new smear positive TB cases</v>
          </cell>
        </row>
        <row r="4">
          <cell r="B4" t="str">
            <v>TB incidence rate</v>
          </cell>
          <cell r="D4" t="str">
            <v>Treatment success rate: new smear positive TB cases</v>
          </cell>
        </row>
        <row r="5">
          <cell r="B5" t="str">
            <v>TB mortality rate</v>
          </cell>
        </row>
      </sheetData>
      <sheetData sheetId="4">
        <row r="2">
          <cell r="A2" t="str">
            <v>please select…</v>
          </cell>
          <cell r="E2" t="str">
            <v>please select…</v>
          </cell>
        </row>
        <row r="3">
          <cell r="A3" t="str">
            <v>BCC - Mass media</v>
          </cell>
          <cell r="E3" t="str">
            <v>DHS/DHS+ (Demographic and Health Survey)</v>
          </cell>
        </row>
        <row r="4">
          <cell r="A4" t="str">
            <v>BCC - community outreach</v>
          </cell>
          <cell r="E4" t="str">
            <v>MIS (Malaria Indicator Survey)</v>
          </cell>
        </row>
        <row r="5">
          <cell r="A5" t="str">
            <v>Insecticide-treated nets (ITNs)</v>
          </cell>
          <cell r="E5" t="str">
            <v>MICS (Multiple Indicator Cluster Survey)</v>
          </cell>
        </row>
        <row r="6">
          <cell r="A6" t="str">
            <v>Malaria prevention during pregnancy</v>
          </cell>
          <cell r="E6" t="str">
            <v>Situation Analysis</v>
          </cell>
        </row>
        <row r="7">
          <cell r="A7" t="str">
            <v>Indoor Residual Spraying</v>
          </cell>
          <cell r="E7" t="str">
            <v>HMIS</v>
          </cell>
        </row>
        <row r="8">
          <cell r="A8" t="str">
            <v>Prompt, effective anti-malarial treatment</v>
          </cell>
          <cell r="E8" t="str">
            <v>Health Facility survey</v>
          </cell>
        </row>
        <row r="9">
          <cell r="A9" t="str">
            <v>Home based management of malaria</v>
          </cell>
          <cell r="E9" t="str">
            <v>Health Provider survey</v>
          </cell>
        </row>
        <row r="10">
          <cell r="A10" t="str">
            <v>Diagnosis</v>
          </cell>
          <cell r="E10" t="str">
            <v>Key informant survey</v>
          </cell>
        </row>
        <row r="11">
          <cell r="A11" t="str">
            <v>Monitoring drug resistance</v>
          </cell>
          <cell r="E11" t="str">
            <v>Households survey</v>
          </cell>
        </row>
        <row r="12">
          <cell r="A12" t="str">
            <v>Monitoring insecticide resistance</v>
          </cell>
          <cell r="E12" t="str">
            <v>Vital registration systems</v>
          </cell>
        </row>
        <row r="13">
          <cell r="A13" t="str">
            <v>Coordination and partnership development (national, community, public-private)</v>
          </cell>
          <cell r="E13" t="str">
            <v>Training records</v>
          </cell>
        </row>
        <row r="14">
          <cell r="A14" t="str">
            <v>HSS: Service delivery</v>
          </cell>
          <cell r="E14" t="str">
            <v>Patients records</v>
          </cell>
        </row>
        <row r="15">
          <cell r="A15" t="str">
            <v xml:space="preserve">HSS: Health Workforce </v>
          </cell>
          <cell r="E15" t="str">
            <v>Surveillance systems</v>
          </cell>
        </row>
        <row r="16">
          <cell r="A16" t="str">
            <v xml:space="preserve">HSS: Medical Products, Vaccines and Technology </v>
          </cell>
          <cell r="E16" t="str">
            <v>Other report, specify</v>
          </cell>
        </row>
        <row r="17">
          <cell r="A17" t="str">
            <v xml:space="preserve">HSS: Information system </v>
          </cell>
          <cell r="E17" t="str">
            <v>National Health Account</v>
          </cell>
        </row>
        <row r="18">
          <cell r="A18" t="str">
            <v xml:space="preserve">HSS: Financing </v>
          </cell>
          <cell r="E18" t="str">
            <v>SAMS (Service Availability Mapping Survey)</v>
          </cell>
        </row>
        <row r="19">
          <cell r="A19" t="str">
            <v xml:space="preserve">HSS: Leadership and Goverance </v>
          </cell>
          <cell r="E19" t="str">
            <v>Other survey, specify</v>
          </cell>
        </row>
        <row r="20">
          <cell r="E20" t="str">
            <v>Administrative records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_Financial Data"/>
      <sheetName val="BUDGET Y1 GF"/>
      <sheetName val="Budget Y1 New line Categories"/>
      <sheetName val="Macro-categ_Budget"/>
      <sheetName val="Budget Implem. agent"/>
      <sheetName val="Budget sub-recipients work tab "/>
      <sheetName val="ATLAS GF "/>
      <sheetName val="Expenditures by Categ."/>
      <sheetName val="Expenditures GF Macro-categ "/>
      <sheetName val="Expenditures Impl. party"/>
      <sheetName val="Definition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op"/>
      <sheetName val="_pvt_epicountry"/>
      <sheetName val="_epibycountry"/>
      <sheetName val="_pvt_epiregion"/>
      <sheetName val="_epibyregion"/>
      <sheetName val="_pvt_costsregion"/>
      <sheetName val="_costbyregion"/>
      <sheetName val="_pvt_costscountry"/>
      <sheetName val="_costbycountry"/>
      <sheetName val="_ref_tables"/>
      <sheetName val="_settings"/>
      <sheetName val="Welcome"/>
      <sheetName val="Options"/>
      <sheetName val="Guidelines"/>
      <sheetName val="Baseline Budget"/>
      <sheetName val="Epidemiology"/>
      <sheetName val="1.2 Improving diagnosis"/>
      <sheetName val="Lab items list"/>
      <sheetName val="1.3 Patient support"/>
      <sheetName val="1.4 First-line drugs"/>
      <sheetName val="1.5.1 M&amp;E"/>
      <sheetName val="1.5.2 Management &amp; supervision"/>
      <sheetName val="1.5.3.1 Staff"/>
      <sheetName val="1.5.3.2 International TA"/>
      <sheetName val="1.5.3.3 Training"/>
      <sheetName val="2.1 TB HIV"/>
      <sheetName val="2.2 MDR TB"/>
      <sheetName val="2.3.1 High risk grups"/>
      <sheetName val="2.3.2 Infection control"/>
      <sheetName val="2.3.3 Childhood"/>
      <sheetName val="3.2 PAL"/>
      <sheetName val="4.1 PPM"/>
      <sheetName val="5.1 ACSM"/>
      <sheetName val="5.2 Community involvement"/>
      <sheetName val="6.1 OR"/>
      <sheetName val="Other"/>
      <sheetName val="Use general health services"/>
      <sheetName val="Table Costs Funding"/>
      <sheetName val="Table Costs by activity"/>
      <sheetName val="Fig Costs"/>
      <sheetName val="Fig Funding"/>
      <sheetName val="Table budget &amp; funding"/>
      <sheetName val="Table CostCategoriesGF"/>
    </sheetNames>
    <sheetDataSet>
      <sheetData sheetId="0">
        <row r="1">
          <cell r="A1" t="str">
            <v>Countryname</v>
          </cell>
          <cell r="B1" t="str">
            <v>UnitCode</v>
          </cell>
          <cell r="C1" t="str">
            <v>GP2region</v>
          </cell>
          <cell r="D1" t="str">
            <v xml:space="preserve">Currency </v>
          </cell>
          <cell r="E1" t="str">
            <v>Exchange Rate</v>
          </cell>
          <cell r="F1">
            <v>2000</v>
          </cell>
          <cell r="G1">
            <v>2001</v>
          </cell>
          <cell r="H1">
            <v>2002</v>
          </cell>
          <cell r="I1">
            <v>2003</v>
          </cell>
          <cell r="J1">
            <v>2004</v>
          </cell>
          <cell r="K1">
            <v>2005</v>
          </cell>
          <cell r="L1">
            <v>2006</v>
          </cell>
          <cell r="M1">
            <v>2007</v>
          </cell>
          <cell r="N1">
            <v>2008</v>
          </cell>
          <cell r="O1">
            <v>2009</v>
          </cell>
          <cell r="P1">
            <v>2010</v>
          </cell>
          <cell r="Q1">
            <v>2011</v>
          </cell>
          <cell r="R1">
            <v>2012</v>
          </cell>
          <cell r="S1">
            <v>2013</v>
          </cell>
          <cell r="T1">
            <v>2014</v>
          </cell>
          <cell r="U1">
            <v>2015</v>
          </cell>
        </row>
        <row r="2">
          <cell r="A2">
            <v>1</v>
          </cell>
          <cell r="B2" t="str">
            <v>o</v>
          </cell>
          <cell r="C2" t="str">
            <v>o</v>
          </cell>
          <cell r="D2" t="str">
            <v>o</v>
          </cell>
          <cell r="E2" t="str">
            <v>o</v>
          </cell>
          <cell r="F2" t="str">
            <v>(dummy variable to deal with vlookup limitation)</v>
          </cell>
        </row>
        <row r="3">
          <cell r="A3" t="str">
            <v>Afghanistan</v>
          </cell>
          <cell r="B3" t="str">
            <v>AFG</v>
          </cell>
          <cell r="C3" t="str">
            <v>EMR</v>
          </cell>
          <cell r="D3" t="str">
            <v>Afghani</v>
          </cell>
          <cell r="E3">
            <v>3000</v>
          </cell>
          <cell r="F3">
            <v>20737253</v>
          </cell>
          <cell r="G3">
            <v>21414146</v>
          </cell>
          <cell r="H3">
            <v>22213871</v>
          </cell>
          <cell r="I3">
            <v>23114783</v>
          </cell>
          <cell r="J3">
            <v>24076396</v>
          </cell>
          <cell r="K3">
            <v>25067407</v>
          </cell>
          <cell r="L3">
            <v>26087654</v>
          </cell>
          <cell r="M3">
            <v>27145277</v>
          </cell>
          <cell r="N3">
            <v>28225646</v>
          </cell>
          <cell r="O3">
            <v>29311261</v>
          </cell>
          <cell r="P3">
            <v>30389185</v>
          </cell>
          <cell r="Q3">
            <v>31453049</v>
          </cell>
          <cell r="R3">
            <v>32503789</v>
          </cell>
          <cell r="S3">
            <v>33545374.000000004</v>
          </cell>
          <cell r="T3">
            <v>34585545</v>
          </cell>
          <cell r="U3">
            <v>35630707</v>
          </cell>
        </row>
        <row r="4">
          <cell r="A4" t="str">
            <v>Albania</v>
          </cell>
          <cell r="B4" t="str">
            <v>ALB</v>
          </cell>
          <cell r="C4" t="str">
            <v>CEUR</v>
          </cell>
          <cell r="F4">
            <v>3080066</v>
          </cell>
          <cell r="G4">
            <v>3085325</v>
          </cell>
          <cell r="H4">
            <v>3097648</v>
          </cell>
          <cell r="I4">
            <v>3114978</v>
          </cell>
          <cell r="J4">
            <v>3134402</v>
          </cell>
          <cell r="K4">
            <v>3153731</v>
          </cell>
          <cell r="L4">
            <v>3172155</v>
          </cell>
          <cell r="M4">
            <v>3190011</v>
          </cell>
          <cell r="N4">
            <v>3207639</v>
          </cell>
          <cell r="O4">
            <v>3225804</v>
          </cell>
          <cell r="P4">
            <v>3245003</v>
          </cell>
          <cell r="Q4">
            <v>3265136</v>
          </cell>
          <cell r="R4">
            <v>3285697</v>
          </cell>
          <cell r="S4">
            <v>3306332</v>
          </cell>
          <cell r="T4">
            <v>3326585</v>
          </cell>
          <cell r="U4">
            <v>3346103</v>
          </cell>
        </row>
        <row r="5">
          <cell r="A5" t="str">
            <v>Algeria</v>
          </cell>
          <cell r="B5" t="str">
            <v>ALG</v>
          </cell>
          <cell r="C5" t="str">
            <v>AFRlow</v>
          </cell>
          <cell r="D5" t="str">
            <v>Dinar</v>
          </cell>
          <cell r="E5">
            <v>77.668000000000006</v>
          </cell>
          <cell r="F5">
            <v>30506054</v>
          </cell>
          <cell r="G5">
            <v>30954219</v>
          </cell>
          <cell r="H5">
            <v>31413946</v>
          </cell>
          <cell r="I5">
            <v>31885164</v>
          </cell>
          <cell r="J5">
            <v>32365777</v>
          </cell>
          <cell r="K5">
            <v>32854159</v>
          </cell>
          <cell r="L5">
            <v>33351137.000000004</v>
          </cell>
          <cell r="M5">
            <v>33857913</v>
          </cell>
          <cell r="N5">
            <v>34373272</v>
          </cell>
          <cell r="O5">
            <v>34895385</v>
          </cell>
          <cell r="P5">
            <v>35422505</v>
          </cell>
          <cell r="Q5">
            <v>35953821</v>
          </cell>
          <cell r="R5">
            <v>36488354</v>
          </cell>
          <cell r="S5">
            <v>37023859</v>
          </cell>
          <cell r="T5">
            <v>37557691</v>
          </cell>
          <cell r="U5">
            <v>38087539</v>
          </cell>
        </row>
        <row r="6">
          <cell r="A6" t="str">
            <v>American Samoa</v>
          </cell>
          <cell r="B6" t="str">
            <v>AMS</v>
          </cell>
          <cell r="C6" t="str">
            <v>WPR</v>
          </cell>
          <cell r="F6">
            <v>57054</v>
          </cell>
          <cell r="G6">
            <v>58269</v>
          </cell>
          <cell r="H6">
            <v>59636</v>
          </cell>
          <cell r="I6">
            <v>61105</v>
          </cell>
          <cell r="J6">
            <v>62595</v>
          </cell>
          <cell r="K6">
            <v>64051</v>
          </cell>
          <cell r="L6">
            <v>65458</v>
          </cell>
          <cell r="M6">
            <v>66829</v>
          </cell>
          <cell r="N6">
            <v>68169</v>
          </cell>
          <cell r="O6">
            <v>69491</v>
          </cell>
          <cell r="P6">
            <v>70804</v>
          </cell>
          <cell r="Q6">
            <v>72104</v>
          </cell>
          <cell r="R6">
            <v>73388</v>
          </cell>
          <cell r="S6">
            <v>74659</v>
          </cell>
          <cell r="T6">
            <v>75923</v>
          </cell>
          <cell r="U6">
            <v>77185</v>
          </cell>
        </row>
        <row r="7">
          <cell r="A7" t="str">
            <v>Andorra</v>
          </cell>
          <cell r="B7" t="str">
            <v>AND</v>
          </cell>
          <cell r="C7" t="str">
            <v>EME</v>
          </cell>
          <cell r="F7">
            <v>66458</v>
          </cell>
          <cell r="G7">
            <v>67526</v>
          </cell>
          <cell r="H7">
            <v>69026</v>
          </cell>
          <cell r="I7">
            <v>70730</v>
          </cell>
          <cell r="J7">
            <v>72296</v>
          </cell>
          <cell r="K7">
            <v>73483</v>
          </cell>
          <cell r="L7">
            <v>74221</v>
          </cell>
          <cell r="M7">
            <v>74601</v>
          </cell>
          <cell r="N7">
            <v>74725</v>
          </cell>
          <cell r="O7">
            <v>74756</v>
          </cell>
          <cell r="P7">
            <v>74813</v>
          </cell>
          <cell r="Q7">
            <v>74922</v>
          </cell>
          <cell r="R7">
            <v>75045</v>
          </cell>
          <cell r="S7">
            <v>75168</v>
          </cell>
          <cell r="T7">
            <v>75263</v>
          </cell>
          <cell r="U7">
            <v>75309</v>
          </cell>
        </row>
        <row r="8">
          <cell r="A8" t="str">
            <v>Angola</v>
          </cell>
          <cell r="B8" t="str">
            <v>ANG</v>
          </cell>
          <cell r="C8" t="str">
            <v>AFRlow</v>
          </cell>
          <cell r="D8" t="str">
            <v>Kwanzas</v>
          </cell>
          <cell r="E8">
            <v>78643.899999999994</v>
          </cell>
          <cell r="F8">
            <v>13930006</v>
          </cell>
          <cell r="G8">
            <v>14318050</v>
          </cell>
          <cell r="H8">
            <v>14737151</v>
          </cell>
          <cell r="I8">
            <v>15180100</v>
          </cell>
          <cell r="J8">
            <v>15635519</v>
          </cell>
          <cell r="K8">
            <v>16095214</v>
          </cell>
          <cell r="L8">
            <v>16557050</v>
          </cell>
          <cell r="M8">
            <v>17024086</v>
          </cell>
          <cell r="N8">
            <v>17499407</v>
          </cell>
          <cell r="O8">
            <v>17987937</v>
          </cell>
          <cell r="P8">
            <v>18493048</v>
          </cell>
          <cell r="Q8">
            <v>19015505</v>
          </cell>
          <cell r="R8">
            <v>19553392</v>
          </cell>
          <cell r="S8">
            <v>20104223</v>
          </cell>
          <cell r="T8">
            <v>20664412</v>
          </cell>
          <cell r="U8">
            <v>21231329</v>
          </cell>
        </row>
        <row r="9">
          <cell r="A9" t="str">
            <v>Anguilla</v>
          </cell>
          <cell r="B9" t="str">
            <v>ANU</v>
          </cell>
          <cell r="C9" t="str">
            <v>LAC</v>
          </cell>
          <cell r="F9">
            <v>11233</v>
          </cell>
          <cell r="G9">
            <v>11430</v>
          </cell>
          <cell r="H9">
            <v>11637</v>
          </cell>
          <cell r="I9">
            <v>11848</v>
          </cell>
          <cell r="J9">
            <v>12057</v>
          </cell>
          <cell r="K9">
            <v>12256</v>
          </cell>
          <cell r="L9">
            <v>12445</v>
          </cell>
          <cell r="M9">
            <v>12625</v>
          </cell>
          <cell r="N9">
            <v>12799</v>
          </cell>
          <cell r="O9">
            <v>12973</v>
          </cell>
          <cell r="P9">
            <v>13149</v>
          </cell>
          <cell r="Q9">
            <v>13328</v>
          </cell>
          <cell r="R9">
            <v>13510</v>
          </cell>
          <cell r="S9">
            <v>13690</v>
          </cell>
          <cell r="T9">
            <v>13869</v>
          </cell>
          <cell r="U9">
            <v>14042</v>
          </cell>
        </row>
        <row r="10">
          <cell r="A10" t="str">
            <v>Antigua &amp; Barbuda</v>
          </cell>
          <cell r="B10" t="str">
            <v>ANI</v>
          </cell>
          <cell r="C10" t="str">
            <v>LAC</v>
          </cell>
          <cell r="F10">
            <v>76781</v>
          </cell>
          <cell r="G10">
            <v>78274</v>
          </cell>
          <cell r="H10">
            <v>79609</v>
          </cell>
          <cell r="I10">
            <v>80816</v>
          </cell>
          <cell r="J10">
            <v>81947</v>
          </cell>
          <cell r="K10">
            <v>83039</v>
          </cell>
          <cell r="L10">
            <v>84097</v>
          </cell>
          <cell r="M10">
            <v>85109</v>
          </cell>
          <cell r="N10">
            <v>86087</v>
          </cell>
          <cell r="O10">
            <v>87043</v>
          </cell>
          <cell r="P10">
            <v>87986</v>
          </cell>
          <cell r="Q10">
            <v>88922</v>
          </cell>
          <cell r="R10">
            <v>89855</v>
          </cell>
          <cell r="S10">
            <v>90779</v>
          </cell>
          <cell r="T10">
            <v>91693</v>
          </cell>
          <cell r="U10">
            <v>92589</v>
          </cell>
        </row>
        <row r="11">
          <cell r="A11" t="str">
            <v>Argentina</v>
          </cell>
          <cell r="B11" t="str">
            <v>ARG</v>
          </cell>
          <cell r="C11" t="str">
            <v>LAC</v>
          </cell>
          <cell r="D11" t="str">
            <v>Peso</v>
          </cell>
          <cell r="E11">
            <v>2.8706</v>
          </cell>
          <cell r="F11">
            <v>36895712</v>
          </cell>
          <cell r="G11">
            <v>37274397</v>
          </cell>
          <cell r="H11">
            <v>37642174</v>
          </cell>
          <cell r="I11">
            <v>38005141</v>
          </cell>
          <cell r="J11">
            <v>38371527</v>
          </cell>
          <cell r="K11">
            <v>38747148</v>
          </cell>
          <cell r="L11">
            <v>39134297</v>
          </cell>
          <cell r="M11">
            <v>39531118</v>
          </cell>
          <cell r="N11">
            <v>39934110</v>
          </cell>
          <cell r="O11">
            <v>40337793</v>
          </cell>
          <cell r="P11">
            <v>40737988</v>
          </cell>
          <cell r="Q11">
            <v>41133671</v>
          </cell>
          <cell r="R11">
            <v>41525585</v>
          </cell>
          <cell r="S11">
            <v>41913345</v>
          </cell>
          <cell r="T11">
            <v>42296916</v>
          </cell>
          <cell r="U11">
            <v>42676138</v>
          </cell>
        </row>
        <row r="12">
          <cell r="A12" t="str">
            <v>Armenia</v>
          </cell>
          <cell r="B12" t="str">
            <v>ARM</v>
          </cell>
          <cell r="C12" t="str">
            <v>EEUR</v>
          </cell>
          <cell r="D12" t="str">
            <v>Dram</v>
          </cell>
          <cell r="E12">
            <v>574.77</v>
          </cell>
          <cell r="F12">
            <v>3082000</v>
          </cell>
          <cell r="G12">
            <v>3064815</v>
          </cell>
          <cell r="H12">
            <v>3050157</v>
          </cell>
          <cell r="I12">
            <v>3037617</v>
          </cell>
          <cell r="J12">
            <v>3026879</v>
          </cell>
          <cell r="K12">
            <v>3017661</v>
          </cell>
          <cell r="L12">
            <v>3009549</v>
          </cell>
          <cell r="M12">
            <v>3002271</v>
          </cell>
          <cell r="N12">
            <v>2995890</v>
          </cell>
          <cell r="O12">
            <v>2990612</v>
          </cell>
          <cell r="P12">
            <v>2986527</v>
          </cell>
          <cell r="Q12">
            <v>2983525</v>
          </cell>
          <cell r="R12">
            <v>2981300</v>
          </cell>
          <cell r="S12">
            <v>2979517</v>
          </cell>
          <cell r="T12">
            <v>2977768</v>
          </cell>
          <cell r="U12">
            <v>2975711</v>
          </cell>
        </row>
        <row r="13">
          <cell r="A13" t="str">
            <v>Australia</v>
          </cell>
          <cell r="B13" t="str">
            <v>AUS</v>
          </cell>
          <cell r="C13" t="str">
            <v>EME</v>
          </cell>
          <cell r="F13">
            <v>19138735</v>
          </cell>
          <cell r="G13">
            <v>19367340</v>
          </cell>
          <cell r="H13">
            <v>19603872</v>
          </cell>
          <cell r="I13">
            <v>19843893</v>
          </cell>
          <cell r="J13">
            <v>20080889</v>
          </cell>
          <cell r="K13">
            <v>20310208</v>
          </cell>
          <cell r="L13">
            <v>20530423</v>
          </cell>
          <cell r="M13">
            <v>20743178</v>
          </cell>
          <cell r="N13">
            <v>20950604</v>
          </cell>
          <cell r="O13">
            <v>21156083</v>
          </cell>
          <cell r="P13">
            <v>21362106</v>
          </cell>
          <cell r="Q13">
            <v>21569099</v>
          </cell>
          <cell r="R13">
            <v>21776292</v>
          </cell>
          <cell r="S13">
            <v>21983583</v>
          </cell>
          <cell r="T13">
            <v>22190601</v>
          </cell>
          <cell r="U13">
            <v>22397030</v>
          </cell>
        </row>
        <row r="14">
          <cell r="A14" t="str">
            <v>Austria</v>
          </cell>
          <cell r="B14" t="str">
            <v>AUT</v>
          </cell>
          <cell r="C14" t="str">
            <v>EME</v>
          </cell>
          <cell r="F14">
            <v>8111408</v>
          </cell>
          <cell r="G14">
            <v>8137190</v>
          </cell>
          <cell r="H14">
            <v>8171742</v>
          </cell>
          <cell r="I14">
            <v>8212087</v>
          </cell>
          <cell r="J14">
            <v>8253379.9999999991</v>
          </cell>
          <cell r="K14">
            <v>8291978.9999999991</v>
          </cell>
          <cell r="L14">
            <v>8327446</v>
          </cell>
          <cell r="M14">
            <v>8360745.9999999991</v>
          </cell>
          <cell r="N14">
            <v>8391254</v>
          </cell>
          <cell r="O14">
            <v>8418472</v>
          </cell>
          <cell r="P14">
            <v>8442118</v>
          </cell>
          <cell r="Q14">
            <v>8461676</v>
          </cell>
          <cell r="R14">
            <v>8477259</v>
          </cell>
          <cell r="S14">
            <v>8490052</v>
          </cell>
          <cell r="T14">
            <v>8501754</v>
          </cell>
          <cell r="U14">
            <v>8513619</v>
          </cell>
        </row>
        <row r="15">
          <cell r="A15" t="str">
            <v>Azerbaijan</v>
          </cell>
          <cell r="B15" t="str">
            <v>AZE</v>
          </cell>
          <cell r="C15" t="str">
            <v>EEUR</v>
          </cell>
          <cell r="D15" t="str">
            <v>Manat</v>
          </cell>
          <cell r="E15">
            <v>4909.91</v>
          </cell>
          <cell r="F15">
            <v>8143111</v>
          </cell>
          <cell r="G15">
            <v>8189264</v>
          </cell>
          <cell r="H15">
            <v>8228955</v>
          </cell>
          <cell r="I15">
            <v>8266145</v>
          </cell>
          <cell r="J15">
            <v>8305941.0000000009</v>
          </cell>
          <cell r="K15">
            <v>8352021.0000000009</v>
          </cell>
          <cell r="L15">
            <v>8406028</v>
          </cell>
          <cell r="M15">
            <v>8467171</v>
          </cell>
          <cell r="N15">
            <v>8533620</v>
          </cell>
          <cell r="O15">
            <v>8602339</v>
          </cell>
          <cell r="P15">
            <v>8671004</v>
          </cell>
          <cell r="Q15">
            <v>8739108</v>
          </cell>
          <cell r="R15">
            <v>8807098</v>
          </cell>
          <cell r="S15">
            <v>8874658</v>
          </cell>
          <cell r="T15">
            <v>8941605</v>
          </cell>
          <cell r="U15">
            <v>9007672</v>
          </cell>
        </row>
        <row r="16">
          <cell r="A16" t="str">
            <v>Bahamas</v>
          </cell>
          <cell r="B16" t="str">
            <v>BAH</v>
          </cell>
          <cell r="C16" t="str">
            <v>LAC</v>
          </cell>
          <cell r="F16">
            <v>303150</v>
          </cell>
          <cell r="G16">
            <v>307333</v>
          </cell>
          <cell r="H16">
            <v>311397</v>
          </cell>
          <cell r="I16">
            <v>315379</v>
          </cell>
          <cell r="J16">
            <v>319333</v>
          </cell>
          <cell r="K16">
            <v>323295</v>
          </cell>
          <cell r="L16">
            <v>327279</v>
          </cell>
          <cell r="M16">
            <v>331277</v>
          </cell>
          <cell r="N16">
            <v>335286</v>
          </cell>
          <cell r="O16">
            <v>339296</v>
          </cell>
          <cell r="P16">
            <v>343295</v>
          </cell>
          <cell r="Q16">
            <v>347288</v>
          </cell>
          <cell r="R16">
            <v>351274</v>
          </cell>
          <cell r="S16">
            <v>355228</v>
          </cell>
          <cell r="T16">
            <v>359120</v>
          </cell>
          <cell r="U16">
            <v>362929</v>
          </cell>
        </row>
        <row r="17">
          <cell r="A17" t="str">
            <v>Bahrain</v>
          </cell>
          <cell r="B17" t="str">
            <v>BAA</v>
          </cell>
          <cell r="C17" t="str">
            <v>EMR</v>
          </cell>
          <cell r="F17">
            <v>650080</v>
          </cell>
          <cell r="G17">
            <v>664889</v>
          </cell>
          <cell r="H17">
            <v>679991</v>
          </cell>
          <cell r="I17">
            <v>695192</v>
          </cell>
          <cell r="J17">
            <v>710195</v>
          </cell>
          <cell r="K17">
            <v>724788</v>
          </cell>
          <cell r="L17">
            <v>738913</v>
          </cell>
          <cell r="M17">
            <v>752647</v>
          </cell>
          <cell r="N17">
            <v>766071</v>
          </cell>
          <cell r="O17">
            <v>779315</v>
          </cell>
          <cell r="P17">
            <v>792476</v>
          </cell>
          <cell r="Q17">
            <v>805570</v>
          </cell>
          <cell r="R17">
            <v>818563</v>
          </cell>
          <cell r="S17">
            <v>831432</v>
          </cell>
          <cell r="T17">
            <v>844142</v>
          </cell>
          <cell r="U17">
            <v>856668</v>
          </cell>
        </row>
        <row r="18">
          <cell r="A18" t="str">
            <v>Bangladesh</v>
          </cell>
          <cell r="B18" t="str">
            <v>BAN</v>
          </cell>
          <cell r="C18" t="str">
            <v>SEAR</v>
          </cell>
          <cell r="D18" t="str">
            <v>Taka</v>
          </cell>
          <cell r="E18">
            <v>58.423999999999999</v>
          </cell>
          <cell r="F18">
            <v>139434376</v>
          </cell>
          <cell r="G18">
            <v>142166620</v>
          </cell>
          <cell r="H18">
            <v>144943171</v>
          </cell>
          <cell r="I18">
            <v>147741226</v>
          </cell>
          <cell r="J18">
            <v>150528256</v>
          </cell>
          <cell r="K18">
            <v>153281120</v>
          </cell>
          <cell r="L18">
            <v>155990777</v>
          </cell>
          <cell r="M18">
            <v>158664960</v>
          </cell>
          <cell r="N18">
            <v>161317626</v>
          </cell>
          <cell r="O18">
            <v>163970361</v>
          </cell>
          <cell r="P18">
            <v>166638440</v>
          </cell>
          <cell r="Q18">
            <v>169324836</v>
          </cell>
          <cell r="R18">
            <v>172022820</v>
          </cell>
          <cell r="S18">
            <v>174726308</v>
          </cell>
          <cell r="T18">
            <v>177425806</v>
          </cell>
          <cell r="U18">
            <v>180113822</v>
          </cell>
        </row>
        <row r="19">
          <cell r="A19" t="str">
            <v>Barbados</v>
          </cell>
          <cell r="B19" t="str">
            <v>BAR</v>
          </cell>
          <cell r="C19" t="str">
            <v>LAC</v>
          </cell>
          <cell r="F19">
            <v>286437</v>
          </cell>
          <cell r="G19">
            <v>287600</v>
          </cell>
          <cell r="H19">
            <v>288732</v>
          </cell>
          <cell r="I19">
            <v>289834</v>
          </cell>
          <cell r="J19">
            <v>290901</v>
          </cell>
          <cell r="K19">
            <v>291933</v>
          </cell>
          <cell r="L19">
            <v>292930</v>
          </cell>
          <cell r="M19">
            <v>293894</v>
          </cell>
          <cell r="N19">
            <v>294826</v>
          </cell>
          <cell r="O19">
            <v>295725</v>
          </cell>
          <cell r="P19">
            <v>296590</v>
          </cell>
          <cell r="Q19">
            <v>297421</v>
          </cell>
          <cell r="R19">
            <v>298215</v>
          </cell>
          <cell r="S19">
            <v>298969</v>
          </cell>
          <cell r="T19">
            <v>299679</v>
          </cell>
          <cell r="U19">
            <v>300341</v>
          </cell>
        </row>
        <row r="20">
          <cell r="A20" t="str">
            <v>Belarus</v>
          </cell>
          <cell r="B20" t="str">
            <v>BLR</v>
          </cell>
          <cell r="C20" t="str">
            <v>EEUR</v>
          </cell>
          <cell r="F20">
            <v>10052186</v>
          </cell>
          <cell r="G20">
            <v>10001408</v>
          </cell>
          <cell r="H20">
            <v>9950507</v>
          </cell>
          <cell r="I20">
            <v>9899464</v>
          </cell>
          <cell r="J20">
            <v>9847822</v>
          </cell>
          <cell r="K20">
            <v>9795287</v>
          </cell>
          <cell r="L20">
            <v>9742122</v>
          </cell>
          <cell r="M20">
            <v>9688796</v>
          </cell>
          <cell r="N20">
            <v>9635397</v>
          </cell>
          <cell r="O20">
            <v>9581970</v>
          </cell>
          <cell r="P20">
            <v>9528528</v>
          </cell>
          <cell r="Q20">
            <v>9475150</v>
          </cell>
          <cell r="R20">
            <v>9421819</v>
          </cell>
          <cell r="S20">
            <v>9368319</v>
          </cell>
          <cell r="T20">
            <v>9314344</v>
          </cell>
          <cell r="U20">
            <v>9259657</v>
          </cell>
        </row>
        <row r="21">
          <cell r="A21" t="str">
            <v>Belgium</v>
          </cell>
          <cell r="B21" t="str">
            <v>BEL</v>
          </cell>
          <cell r="C21" t="str">
            <v>EME</v>
          </cell>
          <cell r="F21">
            <v>10193094</v>
          </cell>
          <cell r="G21">
            <v>10229003</v>
          </cell>
          <cell r="H21">
            <v>10271133</v>
          </cell>
          <cell r="I21">
            <v>10316246</v>
          </cell>
          <cell r="J21">
            <v>10359678</v>
          </cell>
          <cell r="K21">
            <v>10398049</v>
          </cell>
          <cell r="L21">
            <v>10430281</v>
          </cell>
          <cell r="M21">
            <v>10457344</v>
          </cell>
          <cell r="N21">
            <v>10480390</v>
          </cell>
          <cell r="O21">
            <v>10501376</v>
          </cell>
          <cell r="P21">
            <v>10521760</v>
          </cell>
          <cell r="Q21">
            <v>10541735</v>
          </cell>
          <cell r="R21">
            <v>10560832</v>
          </cell>
          <cell r="S21">
            <v>10579085</v>
          </cell>
          <cell r="T21">
            <v>10596425</v>
          </cell>
          <cell r="U21">
            <v>10612819</v>
          </cell>
        </row>
        <row r="22">
          <cell r="A22" t="str">
            <v>Belize</v>
          </cell>
          <cell r="B22" t="str">
            <v>BLZ</v>
          </cell>
          <cell r="C22" t="str">
            <v>LAC</v>
          </cell>
          <cell r="D22" t="str">
            <v>Belize Dollar</v>
          </cell>
          <cell r="E22">
            <v>2</v>
          </cell>
          <cell r="F22">
            <v>244661</v>
          </cell>
          <cell r="G22">
            <v>250858</v>
          </cell>
          <cell r="H22">
            <v>257056</v>
          </cell>
          <cell r="I22">
            <v>263242</v>
          </cell>
          <cell r="J22">
            <v>269409</v>
          </cell>
          <cell r="K22">
            <v>275546</v>
          </cell>
          <cell r="L22">
            <v>281644</v>
          </cell>
          <cell r="M22">
            <v>287698</v>
          </cell>
          <cell r="N22">
            <v>293717</v>
          </cell>
          <cell r="O22">
            <v>299708</v>
          </cell>
          <cell r="P22">
            <v>305680</v>
          </cell>
          <cell r="Q22">
            <v>311634</v>
          </cell>
          <cell r="R22">
            <v>317562</v>
          </cell>
          <cell r="S22">
            <v>323450</v>
          </cell>
          <cell r="T22">
            <v>329281</v>
          </cell>
          <cell r="U22">
            <v>335042</v>
          </cell>
        </row>
        <row r="23">
          <cell r="A23" t="str">
            <v>Benin</v>
          </cell>
          <cell r="B23" t="str">
            <v>BEN</v>
          </cell>
          <cell r="C23" t="str">
            <v>AFRlow</v>
          </cell>
          <cell r="D23" t="str">
            <v>Franc</v>
          </cell>
          <cell r="E23">
            <v>561.04999999999995</v>
          </cell>
          <cell r="F23">
            <v>7227219</v>
          </cell>
          <cell r="G23">
            <v>7460067</v>
          </cell>
          <cell r="H23">
            <v>7705654</v>
          </cell>
          <cell r="I23">
            <v>7961594</v>
          </cell>
          <cell r="J23">
            <v>8224097</v>
          </cell>
          <cell r="K23">
            <v>8490301</v>
          </cell>
          <cell r="L23">
            <v>8759655</v>
          </cell>
          <cell r="M23">
            <v>9032787</v>
          </cell>
          <cell r="N23">
            <v>9309370</v>
          </cell>
          <cell r="O23">
            <v>9589269</v>
          </cell>
          <cell r="P23">
            <v>9872366</v>
          </cell>
          <cell r="Q23">
            <v>10158201</v>
          </cell>
          <cell r="R23">
            <v>10446525</v>
          </cell>
          <cell r="S23">
            <v>10737735</v>
          </cell>
          <cell r="T23">
            <v>11032474</v>
          </cell>
          <cell r="U23">
            <v>11331143</v>
          </cell>
        </row>
        <row r="24">
          <cell r="A24" t="str">
            <v>Bermuda</v>
          </cell>
          <cell r="B24" t="str">
            <v>BER</v>
          </cell>
          <cell r="C24" t="str">
            <v>LAC</v>
          </cell>
          <cell r="F24">
            <v>62864</v>
          </cell>
          <cell r="G24">
            <v>63145</v>
          </cell>
          <cell r="H24">
            <v>63423</v>
          </cell>
          <cell r="I24">
            <v>63692</v>
          </cell>
          <cell r="J24">
            <v>63944</v>
          </cell>
          <cell r="K24">
            <v>64174</v>
          </cell>
          <cell r="L24">
            <v>64378</v>
          </cell>
          <cell r="M24">
            <v>64559</v>
          </cell>
          <cell r="N24">
            <v>64719</v>
          </cell>
          <cell r="O24">
            <v>64863</v>
          </cell>
          <cell r="P24">
            <v>64995</v>
          </cell>
          <cell r="Q24">
            <v>65115</v>
          </cell>
          <cell r="R24">
            <v>65222</v>
          </cell>
          <cell r="S24">
            <v>65321</v>
          </cell>
          <cell r="T24">
            <v>65411</v>
          </cell>
          <cell r="U24">
            <v>65497</v>
          </cell>
        </row>
        <row r="25">
          <cell r="A25" t="str">
            <v>Bhutan</v>
          </cell>
          <cell r="B25" t="str">
            <v>BHU</v>
          </cell>
          <cell r="C25" t="str">
            <v>SEAR</v>
          </cell>
          <cell r="D25" t="str">
            <v>Ngultrum</v>
          </cell>
          <cell r="E25">
            <v>45.393999999999998</v>
          </cell>
          <cell r="F25">
            <v>558565</v>
          </cell>
          <cell r="G25">
            <v>574296</v>
          </cell>
          <cell r="H25">
            <v>590883</v>
          </cell>
          <cell r="I25">
            <v>607475</v>
          </cell>
          <cell r="J25">
            <v>623082</v>
          </cell>
          <cell r="K25">
            <v>637013</v>
          </cell>
          <cell r="L25">
            <v>648766</v>
          </cell>
          <cell r="M25">
            <v>658481</v>
          </cell>
          <cell r="N25">
            <v>666918</v>
          </cell>
          <cell r="O25">
            <v>675241</v>
          </cell>
          <cell r="P25">
            <v>684282</v>
          </cell>
          <cell r="Q25">
            <v>694271</v>
          </cell>
          <cell r="R25">
            <v>704908</v>
          </cell>
          <cell r="S25">
            <v>715857</v>
          </cell>
          <cell r="T25">
            <v>726585</v>
          </cell>
          <cell r="U25">
            <v>736707</v>
          </cell>
        </row>
        <row r="26">
          <cell r="A26" t="str">
            <v>Bolivia</v>
          </cell>
          <cell r="B26" t="str">
            <v>BOL</v>
          </cell>
          <cell r="C26" t="str">
            <v>LAC</v>
          </cell>
          <cell r="D26" t="str">
            <v>Bolivianos</v>
          </cell>
          <cell r="E26">
            <v>7.7503000000000002</v>
          </cell>
          <cell r="F26">
            <v>8316647.9999999991</v>
          </cell>
          <cell r="G26">
            <v>8488241</v>
          </cell>
          <cell r="H26">
            <v>8661336</v>
          </cell>
          <cell r="I26">
            <v>8835246</v>
          </cell>
          <cell r="J26">
            <v>9009045</v>
          </cell>
          <cell r="K26">
            <v>9182015</v>
          </cell>
          <cell r="L26">
            <v>9353846</v>
          </cell>
          <cell r="M26">
            <v>9524569</v>
          </cell>
          <cell r="N26">
            <v>9694231</v>
          </cell>
          <cell r="O26">
            <v>9863010</v>
          </cell>
          <cell r="P26">
            <v>10031005</v>
          </cell>
          <cell r="Q26">
            <v>10198116</v>
          </cell>
          <cell r="R26">
            <v>10364136</v>
          </cell>
          <cell r="S26">
            <v>10528938</v>
          </cell>
          <cell r="T26">
            <v>10692383</v>
          </cell>
          <cell r="U26">
            <v>10854338</v>
          </cell>
        </row>
        <row r="27">
          <cell r="A27" t="str">
            <v>Bosnia &amp; Herzegovina</v>
          </cell>
          <cell r="B27" t="str">
            <v>BIH</v>
          </cell>
          <cell r="C27" t="str">
            <v>CEUR</v>
          </cell>
          <cell r="F27">
            <v>3787258</v>
          </cell>
          <cell r="G27">
            <v>3846296</v>
          </cell>
          <cell r="H27">
            <v>3880775</v>
          </cell>
          <cell r="I27">
            <v>3896625</v>
          </cell>
          <cell r="J27">
            <v>3905323</v>
          </cell>
          <cell r="K27">
            <v>3915238</v>
          </cell>
          <cell r="L27">
            <v>3926406</v>
          </cell>
          <cell r="M27">
            <v>3934818</v>
          </cell>
          <cell r="N27">
            <v>3940397</v>
          </cell>
          <cell r="O27">
            <v>3942702</v>
          </cell>
          <cell r="P27">
            <v>3941513</v>
          </cell>
          <cell r="Q27">
            <v>3937058</v>
          </cell>
          <cell r="R27">
            <v>3929946</v>
          </cell>
          <cell r="S27">
            <v>3920763</v>
          </cell>
          <cell r="T27">
            <v>3910208</v>
          </cell>
          <cell r="U27">
            <v>3898819</v>
          </cell>
        </row>
        <row r="28">
          <cell r="A28" t="str">
            <v>Botswana</v>
          </cell>
          <cell r="B28" t="str">
            <v>BOT</v>
          </cell>
          <cell r="C28" t="str">
            <v>AFRhigh</v>
          </cell>
          <cell r="D28" t="str">
            <v>Pula</v>
          </cell>
          <cell r="E28">
            <v>4.6512000000000002</v>
          </cell>
          <cell r="F28">
            <v>1728872</v>
          </cell>
          <cell r="G28">
            <v>1753407</v>
          </cell>
          <cell r="H28">
            <v>1775148</v>
          </cell>
          <cell r="I28">
            <v>1795203</v>
          </cell>
          <cell r="J28">
            <v>1815097</v>
          </cell>
          <cell r="K28">
            <v>1835938</v>
          </cell>
          <cell r="L28">
            <v>1858163</v>
          </cell>
          <cell r="M28">
            <v>1881507</v>
          </cell>
          <cell r="N28">
            <v>1905516</v>
          </cell>
          <cell r="O28">
            <v>1929429</v>
          </cell>
          <cell r="P28">
            <v>1952694</v>
          </cell>
          <cell r="Q28">
            <v>1975236</v>
          </cell>
          <cell r="R28">
            <v>1997279</v>
          </cell>
          <cell r="S28">
            <v>2018907</v>
          </cell>
          <cell r="T28">
            <v>2040279</v>
          </cell>
          <cell r="U28">
            <v>2061508</v>
          </cell>
        </row>
        <row r="29">
          <cell r="A29" t="str">
            <v>Brazil</v>
          </cell>
          <cell r="B29" t="str">
            <v>BRA</v>
          </cell>
          <cell r="C29" t="str">
            <v>LAC</v>
          </cell>
          <cell r="D29" t="str">
            <v>Reai</v>
          </cell>
          <cell r="E29">
            <v>2.8610000000000002</v>
          </cell>
          <cell r="F29">
            <v>174160601</v>
          </cell>
          <cell r="G29">
            <v>176701773</v>
          </cell>
          <cell r="H29">
            <v>179246095</v>
          </cell>
          <cell r="I29">
            <v>181787237</v>
          </cell>
          <cell r="J29">
            <v>184317696</v>
          </cell>
          <cell r="K29">
            <v>186830759</v>
          </cell>
          <cell r="L29">
            <v>189322987</v>
          </cell>
          <cell r="M29">
            <v>191790931</v>
          </cell>
          <cell r="N29">
            <v>194227983</v>
          </cell>
          <cell r="O29">
            <v>196626882</v>
          </cell>
          <cell r="P29">
            <v>198981989</v>
          </cell>
          <cell r="Q29">
            <v>201289457</v>
          </cell>
          <cell r="R29">
            <v>203548242</v>
          </cell>
          <cell r="S29">
            <v>205759257</v>
          </cell>
          <cell r="T29">
            <v>207925074</v>
          </cell>
          <cell r="U29">
            <v>210047545</v>
          </cell>
        </row>
        <row r="30">
          <cell r="A30" t="str">
            <v>British Virgin Islands</v>
          </cell>
          <cell r="B30" t="str">
            <v>VIB</v>
          </cell>
          <cell r="C30" t="str">
            <v>LAC</v>
          </cell>
          <cell r="F30">
            <v>20522</v>
          </cell>
          <cell r="G30">
            <v>20867</v>
          </cell>
          <cell r="H30">
            <v>21180</v>
          </cell>
          <cell r="I30">
            <v>21469</v>
          </cell>
          <cell r="J30">
            <v>21745</v>
          </cell>
          <cell r="K30">
            <v>22016</v>
          </cell>
          <cell r="L30">
            <v>22283</v>
          </cell>
          <cell r="M30">
            <v>22545</v>
          </cell>
          <cell r="N30">
            <v>22802</v>
          </cell>
          <cell r="O30">
            <v>23052</v>
          </cell>
          <cell r="P30">
            <v>23296</v>
          </cell>
          <cell r="Q30">
            <v>23534</v>
          </cell>
          <cell r="R30">
            <v>23768</v>
          </cell>
          <cell r="S30">
            <v>23997</v>
          </cell>
          <cell r="T30">
            <v>24222</v>
          </cell>
          <cell r="U30">
            <v>24445</v>
          </cell>
        </row>
        <row r="31">
          <cell r="A31" t="str">
            <v>Brunei Darussalam</v>
          </cell>
          <cell r="B31" t="str">
            <v>BRU</v>
          </cell>
          <cell r="C31" t="str">
            <v>WPR</v>
          </cell>
          <cell r="F31">
            <v>333469</v>
          </cell>
          <cell r="G31">
            <v>341416</v>
          </cell>
          <cell r="H31">
            <v>349456</v>
          </cell>
          <cell r="I31">
            <v>357562</v>
          </cell>
          <cell r="J31">
            <v>365697</v>
          </cell>
          <cell r="K31">
            <v>373831</v>
          </cell>
          <cell r="L31">
            <v>381952</v>
          </cell>
          <cell r="M31">
            <v>390058</v>
          </cell>
          <cell r="N31">
            <v>398142</v>
          </cell>
          <cell r="O31">
            <v>406196</v>
          </cell>
          <cell r="P31">
            <v>414215</v>
          </cell>
          <cell r="Q31">
            <v>422191</v>
          </cell>
          <cell r="R31">
            <v>430117</v>
          </cell>
          <cell r="S31">
            <v>437981</v>
          </cell>
          <cell r="T31">
            <v>445775</v>
          </cell>
          <cell r="U31">
            <v>453488</v>
          </cell>
        </row>
        <row r="32">
          <cell r="A32" t="str">
            <v>Bulgaria</v>
          </cell>
          <cell r="B32" t="str">
            <v>BUL</v>
          </cell>
          <cell r="C32" t="str">
            <v>EEUR</v>
          </cell>
          <cell r="F32">
            <v>8002519</v>
          </cell>
          <cell r="G32">
            <v>7945937</v>
          </cell>
          <cell r="H32">
            <v>7893633</v>
          </cell>
          <cell r="I32">
            <v>7843980</v>
          </cell>
          <cell r="J32">
            <v>7794837</v>
          </cell>
          <cell r="K32">
            <v>7744591</v>
          </cell>
          <cell r="L32">
            <v>7692546</v>
          </cell>
          <cell r="M32">
            <v>7638830</v>
          </cell>
          <cell r="N32">
            <v>7583684</v>
          </cell>
          <cell r="O32">
            <v>7527700</v>
          </cell>
          <cell r="P32">
            <v>7471300</v>
          </cell>
          <cell r="Q32">
            <v>7414396</v>
          </cell>
          <cell r="R32">
            <v>7356711</v>
          </cell>
          <cell r="S32">
            <v>7298300</v>
          </cell>
          <cell r="T32">
            <v>7239239</v>
          </cell>
          <cell r="U32">
            <v>7179590</v>
          </cell>
        </row>
        <row r="33">
          <cell r="A33" t="str">
            <v>Burkina Faso</v>
          </cell>
          <cell r="B33" t="str">
            <v>BFA</v>
          </cell>
          <cell r="C33" t="str">
            <v>AFRlow</v>
          </cell>
          <cell r="D33" t="str">
            <v>Franc</v>
          </cell>
          <cell r="E33">
            <v>561.04999999999995</v>
          </cell>
          <cell r="F33">
            <v>11881774</v>
          </cell>
          <cell r="G33">
            <v>12261952</v>
          </cell>
          <cell r="H33">
            <v>12663998</v>
          </cell>
          <cell r="I33">
            <v>13081911</v>
          </cell>
          <cell r="J33">
            <v>13507102</v>
          </cell>
          <cell r="K33">
            <v>13933363</v>
          </cell>
          <cell r="L33">
            <v>14358500</v>
          </cell>
          <cell r="M33">
            <v>14784289</v>
          </cell>
          <cell r="N33">
            <v>15213314</v>
          </cell>
          <cell r="O33">
            <v>15649816</v>
          </cell>
          <cell r="P33">
            <v>16096848</v>
          </cell>
          <cell r="Q33">
            <v>16554801</v>
          </cell>
          <cell r="R33">
            <v>17022377</v>
          </cell>
          <cell r="S33">
            <v>17498962</v>
          </cell>
          <cell r="T33">
            <v>17983503</v>
          </cell>
          <cell r="U33">
            <v>18475153</v>
          </cell>
        </row>
        <row r="34">
          <cell r="A34" t="str">
            <v>Burundi</v>
          </cell>
          <cell r="B34" t="str">
            <v>BUU</v>
          </cell>
          <cell r="C34" t="str">
            <v>AFRhigh</v>
          </cell>
          <cell r="D34" t="str">
            <v>Franc</v>
          </cell>
          <cell r="E34">
            <v>1073.25</v>
          </cell>
          <cell r="F34">
            <v>6668084</v>
          </cell>
          <cell r="G34">
            <v>6839210</v>
          </cell>
          <cell r="H34">
            <v>7049129</v>
          </cell>
          <cell r="I34">
            <v>7293788</v>
          </cell>
          <cell r="J34">
            <v>7565782</v>
          </cell>
          <cell r="K34">
            <v>7858791</v>
          </cell>
          <cell r="L34">
            <v>8173070</v>
          </cell>
          <cell r="M34">
            <v>8508229</v>
          </cell>
          <cell r="N34">
            <v>8856221</v>
          </cell>
          <cell r="O34">
            <v>9206890</v>
          </cell>
          <cell r="P34">
            <v>9552918</v>
          </cell>
          <cell r="Q34">
            <v>9890426</v>
          </cell>
          <cell r="R34">
            <v>10220757</v>
          </cell>
          <cell r="S34">
            <v>10548390</v>
          </cell>
          <cell r="T34">
            <v>10880570</v>
          </cell>
          <cell r="U34">
            <v>11222569</v>
          </cell>
        </row>
        <row r="35">
          <cell r="A35" t="str">
            <v>Cambodia</v>
          </cell>
          <cell r="B35" t="str">
            <v>CAM</v>
          </cell>
          <cell r="C35" t="str">
            <v>WPR</v>
          </cell>
          <cell r="D35" t="str">
            <v>Riel</v>
          </cell>
          <cell r="E35">
            <v>4001</v>
          </cell>
          <cell r="F35">
            <v>12779568</v>
          </cell>
          <cell r="G35">
            <v>13023501</v>
          </cell>
          <cell r="H35">
            <v>13258758</v>
          </cell>
          <cell r="I35">
            <v>13489330</v>
          </cell>
          <cell r="J35">
            <v>13720274</v>
          </cell>
          <cell r="K35">
            <v>13955507</v>
          </cell>
          <cell r="L35">
            <v>14196611</v>
          </cell>
          <cell r="M35">
            <v>14443678</v>
          </cell>
          <cell r="N35">
            <v>14697217</v>
          </cell>
          <cell r="O35">
            <v>14957208</v>
          </cell>
          <cell r="P35">
            <v>15223505</v>
          </cell>
          <cell r="Q35">
            <v>15496504</v>
          </cell>
          <cell r="R35">
            <v>15776188</v>
          </cell>
          <cell r="S35">
            <v>16061313</v>
          </cell>
          <cell r="T35">
            <v>16350115</v>
          </cell>
          <cell r="U35">
            <v>16641072</v>
          </cell>
        </row>
        <row r="36">
          <cell r="A36" t="str">
            <v>Cameroon</v>
          </cell>
          <cell r="B36" t="str">
            <v>CAE</v>
          </cell>
          <cell r="C36" t="str">
            <v>AFRhigh</v>
          </cell>
          <cell r="D36" t="str">
            <v>Franc</v>
          </cell>
          <cell r="E36">
            <v>564.41</v>
          </cell>
          <cell r="F36">
            <v>15860778</v>
          </cell>
          <cell r="G36">
            <v>16240110</v>
          </cell>
          <cell r="H36">
            <v>16627376</v>
          </cell>
          <cell r="I36">
            <v>17018907</v>
          </cell>
          <cell r="J36">
            <v>17409433</v>
          </cell>
          <cell r="K36">
            <v>17795149</v>
          </cell>
          <cell r="L36">
            <v>18174696</v>
          </cell>
          <cell r="M36">
            <v>18549179</v>
          </cell>
          <cell r="N36">
            <v>18920236</v>
          </cell>
          <cell r="O36">
            <v>19290538</v>
          </cell>
          <cell r="P36">
            <v>19661991</v>
          </cell>
          <cell r="Q36">
            <v>20034913</v>
          </cell>
          <cell r="R36">
            <v>20408452</v>
          </cell>
          <cell r="S36">
            <v>20781972</v>
          </cell>
          <cell r="T36">
            <v>21154471</v>
          </cell>
          <cell r="U36">
            <v>21525198</v>
          </cell>
        </row>
        <row r="37">
          <cell r="A37" t="str">
            <v>Canada</v>
          </cell>
          <cell r="B37" t="str">
            <v>CAN</v>
          </cell>
          <cell r="C37" t="str">
            <v>EME</v>
          </cell>
          <cell r="F37">
            <v>30689036</v>
          </cell>
          <cell r="G37">
            <v>30991926</v>
          </cell>
          <cell r="H37">
            <v>31308230</v>
          </cell>
          <cell r="I37">
            <v>31632169</v>
          </cell>
          <cell r="J37">
            <v>31955042</v>
          </cell>
          <cell r="K37">
            <v>32270507</v>
          </cell>
          <cell r="L37">
            <v>32576860</v>
          </cell>
          <cell r="M37">
            <v>32876045</v>
          </cell>
          <cell r="N37">
            <v>33169733.999999996</v>
          </cell>
          <cell r="O37">
            <v>33460860.999999996</v>
          </cell>
          <cell r="P37">
            <v>33751570</v>
          </cell>
          <cell r="Q37">
            <v>34041966</v>
          </cell>
          <cell r="R37">
            <v>34331141</v>
          </cell>
          <cell r="S37">
            <v>34619080</v>
          </cell>
          <cell r="T37">
            <v>34905630</v>
          </cell>
          <cell r="U37">
            <v>35190631</v>
          </cell>
        </row>
        <row r="38">
          <cell r="A38" t="str">
            <v>Cape Verde</v>
          </cell>
          <cell r="B38" t="str">
            <v>CAV</v>
          </cell>
          <cell r="C38" t="str">
            <v>AFRlow</v>
          </cell>
          <cell r="D38" t="str">
            <v>Escudo</v>
          </cell>
          <cell r="E38">
            <v>94.316000000000003</v>
          </cell>
          <cell r="F38">
            <v>450597</v>
          </cell>
          <cell r="G38">
            <v>461331</v>
          </cell>
          <cell r="H38">
            <v>472372</v>
          </cell>
          <cell r="I38">
            <v>483675</v>
          </cell>
          <cell r="J38">
            <v>495171</v>
          </cell>
          <cell r="K38">
            <v>506807</v>
          </cell>
          <cell r="L38">
            <v>518562</v>
          </cell>
          <cell r="M38">
            <v>530438</v>
          </cell>
          <cell r="N38">
            <v>542422</v>
          </cell>
          <cell r="O38">
            <v>554505</v>
          </cell>
          <cell r="P38">
            <v>566677</v>
          </cell>
          <cell r="Q38">
            <v>578925</v>
          </cell>
          <cell r="R38">
            <v>591231</v>
          </cell>
          <cell r="S38">
            <v>603575</v>
          </cell>
          <cell r="T38">
            <v>615934</v>
          </cell>
          <cell r="U38">
            <v>628293</v>
          </cell>
        </row>
        <row r="39">
          <cell r="A39" t="str">
            <v>Cayman Islands</v>
          </cell>
          <cell r="B39" t="str">
            <v>CAY</v>
          </cell>
          <cell r="C39" t="str">
            <v>LAC</v>
          </cell>
          <cell r="F39">
            <v>40232</v>
          </cell>
          <cell r="G39">
            <v>41494</v>
          </cell>
          <cell r="H39">
            <v>42649</v>
          </cell>
          <cell r="I39">
            <v>43706</v>
          </cell>
          <cell r="J39">
            <v>44682</v>
          </cell>
          <cell r="K39">
            <v>45591</v>
          </cell>
          <cell r="L39">
            <v>46435</v>
          </cell>
          <cell r="M39">
            <v>47210</v>
          </cell>
          <cell r="N39">
            <v>47919</v>
          </cell>
          <cell r="O39">
            <v>48565</v>
          </cell>
          <cell r="P39">
            <v>49153</v>
          </cell>
          <cell r="Q39">
            <v>49684</v>
          </cell>
          <cell r="R39">
            <v>50165</v>
          </cell>
          <cell r="S39">
            <v>50610</v>
          </cell>
          <cell r="T39">
            <v>51037</v>
          </cell>
          <cell r="U39">
            <v>51459</v>
          </cell>
        </row>
        <row r="40">
          <cell r="A40" t="str">
            <v>Central African Republic</v>
          </cell>
          <cell r="B40" t="str">
            <v>CAF</v>
          </cell>
          <cell r="C40" t="str">
            <v>AFRhigh</v>
          </cell>
          <cell r="D40" t="str">
            <v>Franc</v>
          </cell>
          <cell r="E40">
            <v>561.04999999999995</v>
          </cell>
          <cell r="F40">
            <v>3863718</v>
          </cell>
          <cell r="G40">
            <v>3933039</v>
          </cell>
          <cell r="H40">
            <v>3997410</v>
          </cell>
          <cell r="I40">
            <v>4059572</v>
          </cell>
          <cell r="J40">
            <v>4123325</v>
          </cell>
          <cell r="K40">
            <v>4191429</v>
          </cell>
          <cell r="L40">
            <v>4264806</v>
          </cell>
          <cell r="M40">
            <v>4342736</v>
          </cell>
          <cell r="N40">
            <v>4424292</v>
          </cell>
          <cell r="O40">
            <v>4507875</v>
          </cell>
          <cell r="P40">
            <v>4592236</v>
          </cell>
          <cell r="Q40">
            <v>4677254</v>
          </cell>
          <cell r="R40">
            <v>4763160</v>
          </cell>
          <cell r="S40">
            <v>4849423</v>
          </cell>
          <cell r="T40">
            <v>4935455</v>
          </cell>
          <cell r="U40">
            <v>5020797</v>
          </cell>
        </row>
        <row r="41">
          <cell r="A41" t="str">
            <v>Chad</v>
          </cell>
          <cell r="B41" t="str">
            <v>CHA</v>
          </cell>
          <cell r="C41" t="str">
            <v>AFRlow</v>
          </cell>
          <cell r="D41" t="str">
            <v>Franc</v>
          </cell>
          <cell r="E41">
            <v>561.04999999999995</v>
          </cell>
          <cell r="F41">
            <v>8465430</v>
          </cell>
          <cell r="G41">
            <v>8782786</v>
          </cell>
          <cell r="H41">
            <v>9118887</v>
          </cell>
          <cell r="I41">
            <v>9465233</v>
          </cell>
          <cell r="J41">
            <v>9810218</v>
          </cell>
          <cell r="K41">
            <v>10145609</v>
          </cell>
          <cell r="L41">
            <v>10468179</v>
          </cell>
          <cell r="M41">
            <v>10780573</v>
          </cell>
          <cell r="N41">
            <v>11087698</v>
          </cell>
          <cell r="O41">
            <v>11397225</v>
          </cell>
          <cell r="P41">
            <v>11714904</v>
          </cell>
          <cell r="Q41">
            <v>12042161</v>
          </cell>
          <cell r="R41">
            <v>12377650</v>
          </cell>
          <cell r="S41">
            <v>12721125</v>
          </cell>
          <cell r="T41">
            <v>13071630</v>
          </cell>
          <cell r="U41">
            <v>13428620</v>
          </cell>
        </row>
        <row r="42">
          <cell r="A42" t="str">
            <v>Chile</v>
          </cell>
          <cell r="B42" t="str">
            <v>CHI</v>
          </cell>
          <cell r="C42" t="str">
            <v>LAC</v>
          </cell>
          <cell r="F42">
            <v>15411830</v>
          </cell>
          <cell r="G42">
            <v>15596338</v>
          </cell>
          <cell r="H42">
            <v>15775677</v>
          </cell>
          <cell r="I42">
            <v>15951029</v>
          </cell>
          <cell r="J42">
            <v>16123815</v>
          </cell>
          <cell r="K42">
            <v>16295102</v>
          </cell>
          <cell r="L42">
            <v>16465419.000000002</v>
          </cell>
          <cell r="M42">
            <v>16634758.000000002</v>
          </cell>
          <cell r="N42">
            <v>16802953</v>
          </cell>
          <cell r="O42">
            <v>16969574</v>
          </cell>
          <cell r="P42">
            <v>17134263</v>
          </cell>
          <cell r="Q42">
            <v>17297076</v>
          </cell>
          <cell r="R42">
            <v>17458066</v>
          </cell>
          <cell r="S42">
            <v>17616820</v>
          </cell>
          <cell r="T42">
            <v>17772805</v>
          </cell>
          <cell r="U42">
            <v>17925603</v>
          </cell>
        </row>
        <row r="43">
          <cell r="A43" t="str">
            <v>China</v>
          </cell>
          <cell r="B43" t="str">
            <v>CHN</v>
          </cell>
          <cell r="C43" t="str">
            <v>WPR</v>
          </cell>
          <cell r="D43" t="str">
            <v>Yuan</v>
          </cell>
          <cell r="E43">
            <v>8.2767999999999997</v>
          </cell>
          <cell r="F43">
            <v>1269961711</v>
          </cell>
          <cell r="G43">
            <v>1279485526</v>
          </cell>
          <cell r="H43">
            <v>1288400832</v>
          </cell>
          <cell r="I43">
            <v>1296838416</v>
          </cell>
          <cell r="J43">
            <v>1304983325</v>
          </cell>
          <cell r="K43">
            <v>1312978855</v>
          </cell>
          <cell r="L43">
            <v>1320864226</v>
          </cell>
          <cell r="M43">
            <v>1328629911</v>
          </cell>
          <cell r="N43">
            <v>1336310713</v>
          </cell>
          <cell r="O43">
            <v>1343932885</v>
          </cell>
          <cell r="P43">
            <v>1351512494</v>
          </cell>
          <cell r="Q43">
            <v>1359068661</v>
          </cell>
          <cell r="R43">
            <v>1366599088</v>
          </cell>
          <cell r="S43">
            <v>1374066829</v>
          </cell>
          <cell r="T43">
            <v>1381416319</v>
          </cell>
          <cell r="U43">
            <v>1388599811</v>
          </cell>
        </row>
        <row r="44">
          <cell r="A44" t="str">
            <v>China, Hong Kong SAR</v>
          </cell>
          <cell r="B44" t="str">
            <v>HOK</v>
          </cell>
          <cell r="C44" t="str">
            <v>WPR</v>
          </cell>
          <cell r="F44">
            <v>6662170</v>
          </cell>
          <cell r="G44">
            <v>6745642</v>
          </cell>
          <cell r="H44">
            <v>6826365</v>
          </cell>
          <cell r="I44">
            <v>6904815</v>
          </cell>
          <cell r="J44">
            <v>6981667</v>
          </cell>
          <cell r="K44">
            <v>7057418</v>
          </cell>
          <cell r="L44">
            <v>7132261</v>
          </cell>
          <cell r="M44">
            <v>7206088</v>
          </cell>
          <cell r="N44">
            <v>7278734</v>
          </cell>
          <cell r="O44">
            <v>7349909</v>
          </cell>
          <cell r="P44">
            <v>7419413</v>
          </cell>
          <cell r="Q44">
            <v>7487223</v>
          </cell>
          <cell r="R44">
            <v>7553471</v>
          </cell>
          <cell r="S44">
            <v>7618290</v>
          </cell>
          <cell r="T44">
            <v>7681874</v>
          </cell>
          <cell r="U44">
            <v>7744361</v>
          </cell>
        </row>
        <row r="45">
          <cell r="A45" t="str">
            <v>China, Macao SAR</v>
          </cell>
          <cell r="B45" t="str">
            <v>MAC</v>
          </cell>
          <cell r="C45" t="str">
            <v>WPR</v>
          </cell>
          <cell r="F45">
            <v>441063</v>
          </cell>
          <cell r="G45">
            <v>447562</v>
          </cell>
          <cell r="H45">
            <v>454426</v>
          </cell>
          <cell r="I45">
            <v>461290</v>
          </cell>
          <cell r="J45">
            <v>467631</v>
          </cell>
          <cell r="K45">
            <v>473090</v>
          </cell>
          <cell r="L45">
            <v>477534</v>
          </cell>
          <cell r="M45">
            <v>481122</v>
          </cell>
          <cell r="N45">
            <v>484131</v>
          </cell>
          <cell r="O45">
            <v>486975</v>
          </cell>
          <cell r="P45">
            <v>489961</v>
          </cell>
          <cell r="Q45">
            <v>493167</v>
          </cell>
          <cell r="R45">
            <v>496514</v>
          </cell>
          <cell r="S45">
            <v>499961</v>
          </cell>
          <cell r="T45">
            <v>503417</v>
          </cell>
          <cell r="U45">
            <v>506811</v>
          </cell>
        </row>
        <row r="46">
          <cell r="A46" t="str">
            <v>Colombia</v>
          </cell>
          <cell r="B46" t="str">
            <v>COL</v>
          </cell>
          <cell r="C46" t="str">
            <v>LAC</v>
          </cell>
          <cell r="D46" t="str">
            <v>Peso</v>
          </cell>
          <cell r="E46">
            <v>2876.2</v>
          </cell>
          <cell r="F46">
            <v>41682594</v>
          </cell>
          <cell r="G46">
            <v>42354499</v>
          </cell>
          <cell r="H46">
            <v>43019308</v>
          </cell>
          <cell r="I46">
            <v>43674544</v>
          </cell>
          <cell r="J46">
            <v>44317343</v>
          </cell>
          <cell r="K46">
            <v>44945790</v>
          </cell>
          <cell r="L46">
            <v>45558450</v>
          </cell>
          <cell r="M46">
            <v>46155958</v>
          </cell>
          <cell r="N46">
            <v>46741096</v>
          </cell>
          <cell r="O46">
            <v>47317963</v>
          </cell>
          <cell r="P46">
            <v>47889550</v>
          </cell>
          <cell r="Q46">
            <v>48456604</v>
          </cell>
          <cell r="R46">
            <v>49018253</v>
          </cell>
          <cell r="S46">
            <v>49573903</v>
          </cell>
          <cell r="T46">
            <v>50122420</v>
          </cell>
          <cell r="U46">
            <v>50662890</v>
          </cell>
        </row>
        <row r="47">
          <cell r="A47" t="str">
            <v>Comoros</v>
          </cell>
          <cell r="B47" t="str">
            <v>COM</v>
          </cell>
          <cell r="C47" t="str">
            <v>AFRlow</v>
          </cell>
          <cell r="D47" t="str">
            <v>Franc</v>
          </cell>
          <cell r="E47">
            <v>420.79</v>
          </cell>
          <cell r="F47">
            <v>699035</v>
          </cell>
          <cell r="G47">
            <v>718329</v>
          </cell>
          <cell r="H47">
            <v>737851</v>
          </cell>
          <cell r="I47">
            <v>757608</v>
          </cell>
          <cell r="J47">
            <v>777622</v>
          </cell>
          <cell r="K47">
            <v>797902</v>
          </cell>
          <cell r="L47">
            <v>818437</v>
          </cell>
          <cell r="M47">
            <v>839189</v>
          </cell>
          <cell r="N47">
            <v>860100</v>
          </cell>
          <cell r="O47">
            <v>881098</v>
          </cell>
          <cell r="P47">
            <v>902125</v>
          </cell>
          <cell r="Q47">
            <v>923158</v>
          </cell>
          <cell r="R47">
            <v>944194</v>
          </cell>
          <cell r="S47">
            <v>965215</v>
          </cell>
          <cell r="T47">
            <v>986213</v>
          </cell>
          <cell r="U47">
            <v>1007182</v>
          </cell>
        </row>
        <row r="48">
          <cell r="A48" t="str">
            <v>Congo</v>
          </cell>
          <cell r="B48" t="str">
            <v>CNG</v>
          </cell>
          <cell r="C48" t="str">
            <v>AFRhigh</v>
          </cell>
          <cell r="D48" t="str">
            <v>Franc</v>
          </cell>
          <cell r="E48">
            <v>561.04999999999995</v>
          </cell>
          <cell r="F48">
            <v>3202861</v>
          </cell>
          <cell r="G48">
            <v>3285163</v>
          </cell>
          <cell r="H48">
            <v>3367143</v>
          </cell>
          <cell r="I48">
            <v>3448646</v>
          </cell>
          <cell r="J48">
            <v>3529551</v>
          </cell>
          <cell r="K48">
            <v>3609851</v>
          </cell>
          <cell r="L48">
            <v>3689299</v>
          </cell>
          <cell r="M48">
            <v>3768087</v>
          </cell>
          <cell r="N48">
            <v>3847191</v>
          </cell>
          <cell r="O48">
            <v>3927932</v>
          </cell>
          <cell r="P48">
            <v>4011220</v>
          </cell>
          <cell r="Q48">
            <v>4097463</v>
          </cell>
          <cell r="R48">
            <v>4186291</v>
          </cell>
          <cell r="S48">
            <v>4276871</v>
          </cell>
          <cell r="T48">
            <v>4367964</v>
          </cell>
          <cell r="U48">
            <v>4458662</v>
          </cell>
        </row>
        <row r="49">
          <cell r="A49" t="str">
            <v>Cook Islands</v>
          </cell>
          <cell r="B49" t="str">
            <v>COK</v>
          </cell>
          <cell r="C49" t="str">
            <v>WPR</v>
          </cell>
          <cell r="F49">
            <v>15982</v>
          </cell>
          <cell r="G49">
            <v>15536</v>
          </cell>
          <cell r="H49">
            <v>15117</v>
          </cell>
          <cell r="I49">
            <v>14721</v>
          </cell>
          <cell r="J49">
            <v>14346</v>
          </cell>
          <cell r="K49">
            <v>13984</v>
          </cell>
          <cell r="L49">
            <v>13641</v>
          </cell>
          <cell r="M49">
            <v>13325</v>
          </cell>
          <cell r="N49">
            <v>13032</v>
          </cell>
          <cell r="O49">
            <v>12761</v>
          </cell>
          <cell r="P49">
            <v>12510</v>
          </cell>
          <cell r="Q49">
            <v>12277</v>
          </cell>
          <cell r="R49">
            <v>12065</v>
          </cell>
          <cell r="S49">
            <v>11877</v>
          </cell>
          <cell r="T49">
            <v>11724</v>
          </cell>
          <cell r="U49">
            <v>11609</v>
          </cell>
        </row>
        <row r="50">
          <cell r="A50" t="str">
            <v>Costa Rica</v>
          </cell>
          <cell r="B50" t="str">
            <v>COR</v>
          </cell>
          <cell r="C50" t="str">
            <v>LAC</v>
          </cell>
          <cell r="D50" t="str">
            <v>Colone</v>
          </cell>
          <cell r="E50">
            <v>410.35</v>
          </cell>
          <cell r="F50">
            <v>3928797</v>
          </cell>
          <cell r="G50">
            <v>4014435</v>
          </cell>
          <cell r="H50">
            <v>4096943</v>
          </cell>
          <cell r="I50">
            <v>4176372</v>
          </cell>
          <cell r="J50">
            <v>4253037</v>
          </cell>
          <cell r="K50">
            <v>4327228</v>
          </cell>
          <cell r="L50">
            <v>4398770</v>
          </cell>
          <cell r="M50">
            <v>4467626</v>
          </cell>
          <cell r="N50">
            <v>4534435</v>
          </cell>
          <cell r="O50">
            <v>4600059</v>
          </cell>
          <cell r="P50">
            <v>4665140</v>
          </cell>
          <cell r="Q50">
            <v>4729947</v>
          </cell>
          <cell r="R50">
            <v>4794376</v>
          </cell>
          <cell r="S50">
            <v>4858235</v>
          </cell>
          <cell r="T50">
            <v>4921165</v>
          </cell>
          <cell r="U50">
            <v>4982917</v>
          </cell>
        </row>
        <row r="51">
          <cell r="A51" t="str">
            <v>Côte d'Ivoire</v>
          </cell>
          <cell r="B51" t="str">
            <v>IVC</v>
          </cell>
          <cell r="C51" t="str">
            <v>AFRhigh</v>
          </cell>
          <cell r="D51" t="str">
            <v>Franc</v>
          </cell>
          <cell r="E51">
            <v>561.04999999999995</v>
          </cell>
          <cell r="F51">
            <v>17049189</v>
          </cell>
          <cell r="G51">
            <v>17384828</v>
          </cell>
          <cell r="H51">
            <v>17691452</v>
          </cell>
          <cell r="I51">
            <v>17982164</v>
          </cell>
          <cell r="J51">
            <v>18275382</v>
          </cell>
          <cell r="K51">
            <v>18584701</v>
          </cell>
          <cell r="L51">
            <v>18914474</v>
          </cell>
          <cell r="M51">
            <v>19261825</v>
          </cell>
          <cell r="N51">
            <v>19624236</v>
          </cell>
          <cell r="O51">
            <v>19996522</v>
          </cell>
          <cell r="P51">
            <v>20374642</v>
          </cell>
          <cell r="Q51">
            <v>20758696</v>
          </cell>
          <cell r="R51">
            <v>21149793</v>
          </cell>
          <cell r="S51">
            <v>21545804</v>
          </cell>
          <cell r="T51">
            <v>21944088</v>
          </cell>
          <cell r="U51">
            <v>22342541</v>
          </cell>
        </row>
        <row r="52">
          <cell r="A52" t="str">
            <v>Croatia</v>
          </cell>
          <cell r="B52" t="str">
            <v>CRO</v>
          </cell>
          <cell r="C52" t="str">
            <v>CEUR</v>
          </cell>
          <cell r="F52">
            <v>4505558</v>
          </cell>
          <cell r="G52">
            <v>4498193</v>
          </cell>
          <cell r="H52">
            <v>4505689</v>
          </cell>
          <cell r="I52">
            <v>4522480</v>
          </cell>
          <cell r="J52">
            <v>4539878</v>
          </cell>
          <cell r="K52">
            <v>4551490</v>
          </cell>
          <cell r="L52">
            <v>4556020</v>
          </cell>
          <cell r="M52">
            <v>4555402</v>
          </cell>
          <cell r="N52">
            <v>4550273</v>
          </cell>
          <cell r="O52">
            <v>4542138</v>
          </cell>
          <cell r="P52">
            <v>4532155</v>
          </cell>
          <cell r="Q52">
            <v>4520128</v>
          </cell>
          <cell r="R52">
            <v>4505610</v>
          </cell>
          <cell r="S52">
            <v>4489319</v>
          </cell>
          <cell r="T52">
            <v>4472188</v>
          </cell>
          <cell r="U52">
            <v>4454922</v>
          </cell>
        </row>
        <row r="53">
          <cell r="A53" t="str">
            <v>Cuba</v>
          </cell>
          <cell r="B53" t="str">
            <v>CUB</v>
          </cell>
          <cell r="C53" t="str">
            <v>LAC</v>
          </cell>
          <cell r="F53">
            <v>11142065</v>
          </cell>
          <cell r="G53">
            <v>11173872</v>
          </cell>
          <cell r="H53">
            <v>11202599</v>
          </cell>
          <cell r="I53">
            <v>11227307</v>
          </cell>
          <cell r="J53">
            <v>11246670</v>
          </cell>
          <cell r="K53">
            <v>11259905</v>
          </cell>
          <cell r="L53">
            <v>11266701</v>
          </cell>
          <cell r="M53">
            <v>11267884</v>
          </cell>
          <cell r="N53">
            <v>11265216</v>
          </cell>
          <cell r="O53">
            <v>11261104</v>
          </cell>
          <cell r="P53">
            <v>11257369</v>
          </cell>
          <cell r="Q53">
            <v>11254651</v>
          </cell>
          <cell r="R53">
            <v>11252746</v>
          </cell>
          <cell r="S53">
            <v>11251580</v>
          </cell>
          <cell r="T53">
            <v>11250783</v>
          </cell>
          <cell r="U53">
            <v>11250063</v>
          </cell>
        </row>
        <row r="54">
          <cell r="A54" t="str">
            <v>Cyprus</v>
          </cell>
          <cell r="B54" t="str">
            <v>CYP</v>
          </cell>
          <cell r="C54" t="str">
            <v>CEUR</v>
          </cell>
          <cell r="F54">
            <v>786339</v>
          </cell>
          <cell r="G54">
            <v>796883</v>
          </cell>
          <cell r="H54">
            <v>807132</v>
          </cell>
          <cell r="I54">
            <v>817095</v>
          </cell>
          <cell r="J54">
            <v>826812</v>
          </cell>
          <cell r="K54">
            <v>836321</v>
          </cell>
          <cell r="L54">
            <v>845605</v>
          </cell>
          <cell r="M54">
            <v>854673</v>
          </cell>
          <cell r="N54">
            <v>863624</v>
          </cell>
          <cell r="O54">
            <v>872587</v>
          </cell>
          <cell r="P54">
            <v>881654</v>
          </cell>
          <cell r="Q54">
            <v>890860</v>
          </cell>
          <cell r="R54">
            <v>900183</v>
          </cell>
          <cell r="S54">
            <v>909597</v>
          </cell>
          <cell r="T54">
            <v>919053</v>
          </cell>
          <cell r="U54">
            <v>928508</v>
          </cell>
        </row>
        <row r="55">
          <cell r="A55" t="str">
            <v>Czech Republic</v>
          </cell>
          <cell r="B55" t="str">
            <v>CZH</v>
          </cell>
          <cell r="C55" t="str">
            <v>EME</v>
          </cell>
          <cell r="F55">
            <v>10220420</v>
          </cell>
          <cell r="G55">
            <v>10209013</v>
          </cell>
          <cell r="H55">
            <v>10201659</v>
          </cell>
          <cell r="I55">
            <v>10197380</v>
          </cell>
          <cell r="J55">
            <v>10194511</v>
          </cell>
          <cell r="K55">
            <v>10191762</v>
          </cell>
          <cell r="L55">
            <v>10188957</v>
          </cell>
          <cell r="M55">
            <v>10186330</v>
          </cell>
          <cell r="N55">
            <v>10183437</v>
          </cell>
          <cell r="O55">
            <v>10179804</v>
          </cell>
          <cell r="P55">
            <v>10175048</v>
          </cell>
          <cell r="Q55">
            <v>10168877</v>
          </cell>
          <cell r="R55">
            <v>10161156</v>
          </cell>
          <cell r="S55">
            <v>10151872</v>
          </cell>
          <cell r="T55">
            <v>10141108</v>
          </cell>
          <cell r="U55">
            <v>10128906</v>
          </cell>
        </row>
        <row r="56">
          <cell r="A56" t="str">
            <v>Denmark</v>
          </cell>
          <cell r="B56" t="str">
            <v>DEN</v>
          </cell>
          <cell r="C56" t="str">
            <v>EME</v>
          </cell>
          <cell r="F56">
            <v>5335385</v>
          </cell>
          <cell r="G56">
            <v>5354323</v>
          </cell>
          <cell r="H56">
            <v>5371803</v>
          </cell>
          <cell r="I56">
            <v>5387921</v>
          </cell>
          <cell r="J56">
            <v>5402909</v>
          </cell>
          <cell r="K56">
            <v>5416945</v>
          </cell>
          <cell r="L56">
            <v>5430033</v>
          </cell>
          <cell r="M56">
            <v>5442105</v>
          </cell>
          <cell r="N56">
            <v>5453204</v>
          </cell>
          <cell r="O56">
            <v>5463384</v>
          </cell>
          <cell r="P56">
            <v>5472713</v>
          </cell>
          <cell r="Q56">
            <v>5481221</v>
          </cell>
          <cell r="R56">
            <v>5488996</v>
          </cell>
          <cell r="S56">
            <v>5496228</v>
          </cell>
          <cell r="T56">
            <v>5503157</v>
          </cell>
          <cell r="U56">
            <v>5509970</v>
          </cell>
        </row>
        <row r="57">
          <cell r="A57" t="str">
            <v>Djibouti</v>
          </cell>
          <cell r="B57" t="str">
            <v>DJI</v>
          </cell>
          <cell r="C57" t="str">
            <v>EMR</v>
          </cell>
          <cell r="D57" t="str">
            <v>Franc</v>
          </cell>
          <cell r="F57">
            <v>729736</v>
          </cell>
          <cell r="G57">
            <v>747302</v>
          </cell>
          <cell r="H57">
            <v>762775</v>
          </cell>
          <cell r="I57">
            <v>776784</v>
          </cell>
          <cell r="J57">
            <v>790344</v>
          </cell>
          <cell r="K57">
            <v>804206</v>
          </cell>
          <cell r="L57">
            <v>818508</v>
          </cell>
          <cell r="M57">
            <v>833025</v>
          </cell>
          <cell r="N57">
            <v>847715</v>
          </cell>
          <cell r="O57">
            <v>862453</v>
          </cell>
          <cell r="P57">
            <v>877152</v>
          </cell>
          <cell r="Q57">
            <v>891869</v>
          </cell>
          <cell r="R57">
            <v>906687</v>
          </cell>
          <cell r="S57">
            <v>921572</v>
          </cell>
          <cell r="T57">
            <v>936469</v>
          </cell>
          <cell r="U57">
            <v>951352</v>
          </cell>
        </row>
        <row r="58">
          <cell r="A58" t="str">
            <v>Dominica</v>
          </cell>
          <cell r="B58" t="str">
            <v>DOM</v>
          </cell>
          <cell r="C58" t="str">
            <v>LAC</v>
          </cell>
          <cell r="F58">
            <v>68438</v>
          </cell>
          <cell r="G58">
            <v>68351</v>
          </cell>
          <cell r="H58">
            <v>68253</v>
          </cell>
          <cell r="I58">
            <v>68139</v>
          </cell>
          <cell r="J58">
            <v>67998</v>
          </cell>
          <cell r="K58">
            <v>67827</v>
          </cell>
          <cell r="L58">
            <v>67621</v>
          </cell>
          <cell r="M58">
            <v>67390</v>
          </cell>
          <cell r="N58">
            <v>67160</v>
          </cell>
          <cell r="O58">
            <v>66970</v>
          </cell>
          <cell r="P58">
            <v>66845</v>
          </cell>
          <cell r="Q58">
            <v>66799</v>
          </cell>
          <cell r="R58">
            <v>66823</v>
          </cell>
          <cell r="S58">
            <v>66896</v>
          </cell>
          <cell r="T58">
            <v>66987</v>
          </cell>
          <cell r="U58">
            <v>67070</v>
          </cell>
        </row>
        <row r="59">
          <cell r="A59" t="str">
            <v>Dominican Republic</v>
          </cell>
          <cell r="B59" t="str">
            <v>DOR</v>
          </cell>
          <cell r="C59" t="str">
            <v>LAC</v>
          </cell>
          <cell r="D59" t="str">
            <v>Peso</v>
          </cell>
          <cell r="E59">
            <v>32.305</v>
          </cell>
          <cell r="F59">
            <v>8743983</v>
          </cell>
          <cell r="G59">
            <v>8889627</v>
          </cell>
          <cell r="H59">
            <v>9034837</v>
          </cell>
          <cell r="I59">
            <v>9179758</v>
          </cell>
          <cell r="J59">
            <v>9324633</v>
          </cell>
          <cell r="K59">
            <v>9469601</v>
          </cell>
          <cell r="L59">
            <v>9614670</v>
          </cell>
          <cell r="M59">
            <v>9759665</v>
          </cell>
          <cell r="N59">
            <v>9904327</v>
          </cell>
          <cell r="O59">
            <v>10048309</v>
          </cell>
          <cell r="P59">
            <v>10191334</v>
          </cell>
          <cell r="Q59">
            <v>10333237</v>
          </cell>
          <cell r="R59">
            <v>10473987</v>
          </cell>
          <cell r="S59">
            <v>10613616</v>
          </cell>
          <cell r="T59">
            <v>10752214</v>
          </cell>
          <cell r="U59">
            <v>10889805</v>
          </cell>
        </row>
        <row r="60">
          <cell r="A60" t="str">
            <v>DPR Korea</v>
          </cell>
          <cell r="B60" t="str">
            <v>KRD</v>
          </cell>
          <cell r="C60" t="str">
            <v>SEAR</v>
          </cell>
          <cell r="F60">
            <v>22946185</v>
          </cell>
          <cell r="G60">
            <v>23121603</v>
          </cell>
          <cell r="H60">
            <v>23271845</v>
          </cell>
          <cell r="I60">
            <v>23400722</v>
          </cell>
          <cell r="J60">
            <v>23513779</v>
          </cell>
          <cell r="K60">
            <v>23615611</v>
          </cell>
          <cell r="L60">
            <v>23707548</v>
          </cell>
          <cell r="M60">
            <v>23790241</v>
          </cell>
          <cell r="N60">
            <v>23866883</v>
          </cell>
          <cell r="O60">
            <v>23941018</v>
          </cell>
          <cell r="P60">
            <v>24015400</v>
          </cell>
          <cell r="Q60">
            <v>24091736</v>
          </cell>
          <cell r="R60">
            <v>24170473</v>
          </cell>
          <cell r="S60">
            <v>24251401</v>
          </cell>
          <cell r="T60">
            <v>24333604</v>
          </cell>
          <cell r="U60">
            <v>24416354</v>
          </cell>
        </row>
        <row r="61">
          <cell r="A61" t="str">
            <v>DR Congo</v>
          </cell>
          <cell r="B61" t="str">
            <v>ZAI</v>
          </cell>
          <cell r="C61" t="str">
            <v>AFRhigh</v>
          </cell>
          <cell r="F61">
            <v>50688722</v>
          </cell>
          <cell r="G61">
            <v>52035969</v>
          </cell>
          <cell r="H61">
            <v>53536754</v>
          </cell>
          <cell r="I61">
            <v>55174963</v>
          </cell>
          <cell r="J61">
            <v>56917959</v>
          </cell>
          <cell r="K61">
            <v>58740547</v>
          </cell>
          <cell r="L61">
            <v>60643890</v>
          </cell>
          <cell r="M61">
            <v>62635722</v>
          </cell>
          <cell r="N61">
            <v>64703617</v>
          </cell>
          <cell r="O61">
            <v>66832183.999999993</v>
          </cell>
          <cell r="P61">
            <v>69009707</v>
          </cell>
          <cell r="Q61">
            <v>71230259</v>
          </cell>
          <cell r="R61">
            <v>73493778</v>
          </cell>
          <cell r="S61">
            <v>75801921</v>
          </cell>
          <cell r="T61">
            <v>78159102</v>
          </cell>
          <cell r="U61">
            <v>80568539</v>
          </cell>
        </row>
        <row r="62">
          <cell r="A62" t="str">
            <v>Ecuador</v>
          </cell>
          <cell r="B62" t="str">
            <v>ECU</v>
          </cell>
          <cell r="C62" t="str">
            <v>LAC</v>
          </cell>
          <cell r="D62" t="str">
            <v>Sucre</v>
          </cell>
          <cell r="E62">
            <v>25000</v>
          </cell>
          <cell r="F62">
            <v>12305544</v>
          </cell>
          <cell r="G62">
            <v>12466023</v>
          </cell>
          <cell r="H62">
            <v>12620880</v>
          </cell>
          <cell r="I62">
            <v>12770998</v>
          </cell>
          <cell r="J62">
            <v>12917362</v>
          </cell>
          <cell r="K62">
            <v>13060993</v>
          </cell>
          <cell r="L62">
            <v>13201995</v>
          </cell>
          <cell r="M62">
            <v>13341199</v>
          </cell>
          <cell r="N62">
            <v>13481180</v>
          </cell>
          <cell r="O62">
            <v>13625136</v>
          </cell>
          <cell r="P62">
            <v>13775219</v>
          </cell>
          <cell r="Q62">
            <v>13932570</v>
          </cell>
          <cell r="R62">
            <v>14096287</v>
          </cell>
          <cell r="S62">
            <v>14263883</v>
          </cell>
          <cell r="T62">
            <v>14431696</v>
          </cell>
          <cell r="U62">
            <v>14596937</v>
          </cell>
        </row>
        <row r="63">
          <cell r="A63" t="str">
            <v>Egypt</v>
          </cell>
          <cell r="B63" t="str">
            <v>EGY</v>
          </cell>
          <cell r="C63" t="str">
            <v>EMR</v>
          </cell>
          <cell r="D63" t="str">
            <v>Pound</v>
          </cell>
          <cell r="E63">
            <v>6.1349999999999998</v>
          </cell>
          <cell r="F63">
            <v>66528577.999999993</v>
          </cell>
          <cell r="G63">
            <v>67757429</v>
          </cell>
          <cell r="H63">
            <v>69003765</v>
          </cell>
          <cell r="I63">
            <v>70267864</v>
          </cell>
          <cell r="J63">
            <v>71550018</v>
          </cell>
          <cell r="K63">
            <v>72849793</v>
          </cell>
          <cell r="L63">
            <v>74166496</v>
          </cell>
          <cell r="M63">
            <v>75497914</v>
          </cell>
          <cell r="N63">
            <v>76840047</v>
          </cell>
          <cell r="O63">
            <v>78187832</v>
          </cell>
          <cell r="P63">
            <v>79536880</v>
          </cell>
          <cell r="Q63">
            <v>80885044</v>
          </cell>
          <cell r="R63">
            <v>82230655</v>
          </cell>
          <cell r="S63">
            <v>83570385</v>
          </cell>
          <cell r="T63">
            <v>84900717</v>
          </cell>
          <cell r="U63">
            <v>86218754</v>
          </cell>
        </row>
        <row r="64">
          <cell r="A64" t="str">
            <v>El Salvador</v>
          </cell>
          <cell r="B64" t="str">
            <v>ELS</v>
          </cell>
          <cell r="C64" t="str">
            <v>LAC</v>
          </cell>
          <cell r="D64" t="str">
            <v>Colone</v>
          </cell>
          <cell r="E64">
            <v>8.75</v>
          </cell>
          <cell r="F64">
            <v>6195276</v>
          </cell>
          <cell r="G64">
            <v>6296549</v>
          </cell>
          <cell r="H64">
            <v>6392427</v>
          </cell>
          <cell r="I64">
            <v>6484686</v>
          </cell>
          <cell r="J64">
            <v>6576008</v>
          </cell>
          <cell r="K64">
            <v>6668356</v>
          </cell>
          <cell r="L64">
            <v>6762319</v>
          </cell>
          <cell r="M64">
            <v>6857330</v>
          </cell>
          <cell r="N64">
            <v>6952819</v>
          </cell>
          <cell r="O64">
            <v>7047803</v>
          </cell>
          <cell r="P64">
            <v>7141616</v>
          </cell>
          <cell r="Q64">
            <v>7234065</v>
          </cell>
          <cell r="R64">
            <v>7325571</v>
          </cell>
          <cell r="S64">
            <v>7416784</v>
          </cell>
          <cell r="T64">
            <v>7508614</v>
          </cell>
          <cell r="U64">
            <v>7601665</v>
          </cell>
        </row>
        <row r="65">
          <cell r="A65" t="str">
            <v>Equatorial Guinea</v>
          </cell>
          <cell r="B65" t="str">
            <v>EQG</v>
          </cell>
          <cell r="C65" t="str">
            <v>AFRlow</v>
          </cell>
          <cell r="D65" t="str">
            <v>Franc</v>
          </cell>
          <cell r="E65">
            <v>564.41</v>
          </cell>
          <cell r="F65">
            <v>430589</v>
          </cell>
          <cell r="G65">
            <v>440851</v>
          </cell>
          <cell r="H65">
            <v>451291</v>
          </cell>
          <cell r="I65">
            <v>461947</v>
          </cell>
          <cell r="J65">
            <v>472869</v>
          </cell>
          <cell r="K65">
            <v>484098</v>
          </cell>
          <cell r="L65">
            <v>495639</v>
          </cell>
          <cell r="M65">
            <v>507497</v>
          </cell>
          <cell r="N65">
            <v>519697</v>
          </cell>
          <cell r="O65">
            <v>532270</v>
          </cell>
          <cell r="P65">
            <v>545238</v>
          </cell>
          <cell r="Q65">
            <v>558603</v>
          </cell>
          <cell r="R65">
            <v>572354</v>
          </cell>
          <cell r="S65">
            <v>586470</v>
          </cell>
          <cell r="T65">
            <v>600920</v>
          </cell>
          <cell r="U65">
            <v>615676</v>
          </cell>
        </row>
        <row r="66">
          <cell r="A66" t="str">
            <v>Eritrea</v>
          </cell>
          <cell r="B66" t="str">
            <v>ERI</v>
          </cell>
          <cell r="C66" t="str">
            <v>AFRlow</v>
          </cell>
          <cell r="D66" t="str">
            <v>Nakfa</v>
          </cell>
          <cell r="E66">
            <v>13.7875</v>
          </cell>
          <cell r="F66">
            <v>3684296</v>
          </cell>
          <cell r="G66">
            <v>3833443</v>
          </cell>
          <cell r="H66">
            <v>3999407</v>
          </cell>
          <cell r="I66">
            <v>4175647</v>
          </cell>
          <cell r="J66">
            <v>4353526</v>
          </cell>
          <cell r="K66">
            <v>4526722</v>
          </cell>
          <cell r="L66">
            <v>4692115</v>
          </cell>
          <cell r="M66">
            <v>4850762</v>
          </cell>
          <cell r="N66">
            <v>5005678</v>
          </cell>
          <cell r="O66">
            <v>5161910</v>
          </cell>
          <cell r="P66">
            <v>5322955</v>
          </cell>
          <cell r="Q66">
            <v>5489455</v>
          </cell>
          <cell r="R66">
            <v>5659427</v>
          </cell>
          <cell r="S66">
            <v>5830669</v>
          </cell>
          <cell r="T66">
            <v>6000008</v>
          </cell>
          <cell r="U66">
            <v>6165170</v>
          </cell>
        </row>
        <row r="67">
          <cell r="A67" t="str">
            <v>Estonia</v>
          </cell>
          <cell r="B67" t="str">
            <v>EST</v>
          </cell>
          <cell r="C67" t="str">
            <v>EEUR</v>
          </cell>
          <cell r="F67">
            <v>1369934</v>
          </cell>
          <cell r="G67">
            <v>1362500</v>
          </cell>
          <cell r="H67">
            <v>1356820</v>
          </cell>
          <cell r="I67">
            <v>1352335</v>
          </cell>
          <cell r="J67">
            <v>1348344</v>
          </cell>
          <cell r="K67">
            <v>1344312</v>
          </cell>
          <cell r="L67">
            <v>1339972</v>
          </cell>
          <cell r="M67">
            <v>1335335</v>
          </cell>
          <cell r="N67">
            <v>1330510</v>
          </cell>
          <cell r="O67">
            <v>1325733</v>
          </cell>
          <cell r="P67">
            <v>1321171</v>
          </cell>
          <cell r="Q67">
            <v>1316789</v>
          </cell>
          <cell r="R67">
            <v>1312465</v>
          </cell>
          <cell r="S67">
            <v>1308182</v>
          </cell>
          <cell r="T67">
            <v>1303921</v>
          </cell>
          <cell r="U67">
            <v>1299665</v>
          </cell>
        </row>
        <row r="68">
          <cell r="A68" t="str">
            <v>Ethiopia</v>
          </cell>
          <cell r="B68" t="str">
            <v>ETH</v>
          </cell>
          <cell r="C68" t="str">
            <v>AFRhigh</v>
          </cell>
          <cell r="D68" t="str">
            <v>Birr</v>
          </cell>
          <cell r="E68">
            <v>8.6057000000000006</v>
          </cell>
          <cell r="F68">
            <v>69388437</v>
          </cell>
          <cell r="G68">
            <v>71249765</v>
          </cell>
          <cell r="H68">
            <v>73133619</v>
          </cell>
          <cell r="I68">
            <v>75046409</v>
          </cell>
          <cell r="J68">
            <v>76995400</v>
          </cell>
          <cell r="K68">
            <v>78985857</v>
          </cell>
          <cell r="L68">
            <v>81020611</v>
          </cell>
          <cell r="M68">
            <v>83099188</v>
          </cell>
          <cell r="N68">
            <v>85219109</v>
          </cell>
          <cell r="O68">
            <v>87375993</v>
          </cell>
          <cell r="P68">
            <v>89566126</v>
          </cell>
          <cell r="Q68">
            <v>91788272</v>
          </cell>
          <cell r="R68">
            <v>94041935</v>
          </cell>
          <cell r="S68">
            <v>96324719</v>
          </cell>
          <cell r="T68">
            <v>98633913</v>
          </cell>
          <cell r="U68">
            <v>100966808</v>
          </cell>
        </row>
        <row r="69">
          <cell r="A69" t="str">
            <v>Fiji</v>
          </cell>
          <cell r="B69" t="str">
            <v>FIJ</v>
          </cell>
          <cell r="C69" t="str">
            <v>WPR</v>
          </cell>
          <cell r="F69">
            <v>801681</v>
          </cell>
          <cell r="G69">
            <v>807329</v>
          </cell>
          <cell r="H69">
            <v>812658</v>
          </cell>
          <cell r="I69">
            <v>817791</v>
          </cell>
          <cell r="J69">
            <v>822885</v>
          </cell>
          <cell r="K69">
            <v>828046</v>
          </cell>
          <cell r="L69">
            <v>833330</v>
          </cell>
          <cell r="M69">
            <v>838699</v>
          </cell>
          <cell r="N69">
            <v>844046</v>
          </cell>
          <cell r="O69">
            <v>849218</v>
          </cell>
          <cell r="P69">
            <v>854098</v>
          </cell>
          <cell r="Q69">
            <v>858683</v>
          </cell>
          <cell r="R69">
            <v>863005</v>
          </cell>
          <cell r="S69">
            <v>867032</v>
          </cell>
          <cell r="T69">
            <v>870730</v>
          </cell>
          <cell r="U69">
            <v>874093</v>
          </cell>
        </row>
        <row r="70">
          <cell r="A70" t="str">
            <v>Finland</v>
          </cell>
          <cell r="B70" t="str">
            <v>FIN</v>
          </cell>
          <cell r="C70" t="str">
            <v>EME</v>
          </cell>
          <cell r="F70">
            <v>5175871</v>
          </cell>
          <cell r="G70">
            <v>5188928</v>
          </cell>
          <cell r="H70">
            <v>5202513</v>
          </cell>
          <cell r="I70">
            <v>5216632</v>
          </cell>
          <cell r="J70">
            <v>5231167</v>
          </cell>
          <cell r="K70">
            <v>5246004</v>
          </cell>
          <cell r="L70">
            <v>5261243</v>
          </cell>
          <cell r="M70">
            <v>5276895</v>
          </cell>
          <cell r="N70">
            <v>5292617</v>
          </cell>
          <cell r="O70">
            <v>5307945</v>
          </cell>
          <cell r="P70">
            <v>5322535</v>
          </cell>
          <cell r="Q70">
            <v>5336232</v>
          </cell>
          <cell r="R70">
            <v>5349094</v>
          </cell>
          <cell r="S70">
            <v>5361247</v>
          </cell>
          <cell r="T70">
            <v>5372907</v>
          </cell>
          <cell r="U70">
            <v>5384224</v>
          </cell>
        </row>
        <row r="71">
          <cell r="A71" t="str">
            <v>France</v>
          </cell>
          <cell r="B71" t="str">
            <v>FRA</v>
          </cell>
          <cell r="C71" t="str">
            <v>EME</v>
          </cell>
          <cell r="F71">
            <v>59186798</v>
          </cell>
          <cell r="G71">
            <v>59492212</v>
          </cell>
          <cell r="H71">
            <v>59848615</v>
          </cell>
          <cell r="I71">
            <v>60235845</v>
          </cell>
          <cell r="J71">
            <v>60623898</v>
          </cell>
          <cell r="K71">
            <v>60990544</v>
          </cell>
          <cell r="L71">
            <v>61329898</v>
          </cell>
          <cell r="M71">
            <v>61647375</v>
          </cell>
          <cell r="N71">
            <v>61945596</v>
          </cell>
          <cell r="O71">
            <v>62230673</v>
          </cell>
          <cell r="P71">
            <v>62507183</v>
          </cell>
          <cell r="Q71">
            <v>62774401</v>
          </cell>
          <cell r="R71">
            <v>63030082</v>
          </cell>
          <cell r="S71">
            <v>63275866</v>
          </cell>
          <cell r="T71">
            <v>63513906</v>
          </cell>
          <cell r="U71">
            <v>63745869</v>
          </cell>
        </row>
        <row r="72">
          <cell r="A72" t="str">
            <v>French Polynesia</v>
          </cell>
          <cell r="B72" t="str">
            <v>FRP</v>
          </cell>
          <cell r="C72" t="str">
            <v>WPR</v>
          </cell>
          <cell r="F72">
            <v>236124</v>
          </cell>
          <cell r="G72">
            <v>240135</v>
          </cell>
          <cell r="H72">
            <v>244119</v>
          </cell>
          <cell r="I72">
            <v>248050</v>
          </cell>
          <cell r="J72">
            <v>251895</v>
          </cell>
          <cell r="K72">
            <v>255632</v>
          </cell>
          <cell r="L72">
            <v>259247</v>
          </cell>
          <cell r="M72">
            <v>262752</v>
          </cell>
          <cell r="N72">
            <v>266178</v>
          </cell>
          <cell r="O72">
            <v>269579</v>
          </cell>
          <cell r="P72">
            <v>272986</v>
          </cell>
          <cell r="Q72">
            <v>276411</v>
          </cell>
          <cell r="R72">
            <v>279839</v>
          </cell>
          <cell r="S72">
            <v>283255</v>
          </cell>
          <cell r="T72">
            <v>286635</v>
          </cell>
          <cell r="U72">
            <v>289956</v>
          </cell>
        </row>
        <row r="73">
          <cell r="A73" t="str">
            <v>Gabon</v>
          </cell>
          <cell r="B73" t="str">
            <v>GAB</v>
          </cell>
          <cell r="C73" t="str">
            <v>AFRhigh</v>
          </cell>
          <cell r="D73" t="str">
            <v>Franc</v>
          </cell>
          <cell r="E73">
            <v>561.04999999999995</v>
          </cell>
          <cell r="F73">
            <v>1182278</v>
          </cell>
          <cell r="G73">
            <v>1205305</v>
          </cell>
          <cell r="H73">
            <v>1227561</v>
          </cell>
          <cell r="I73">
            <v>1249131</v>
          </cell>
          <cell r="J73">
            <v>1270136</v>
          </cell>
          <cell r="K73">
            <v>1290693</v>
          </cell>
          <cell r="L73">
            <v>1310820</v>
          </cell>
          <cell r="M73">
            <v>1330573</v>
          </cell>
          <cell r="N73">
            <v>1350156</v>
          </cell>
          <cell r="O73">
            <v>1369822</v>
          </cell>
          <cell r="P73">
            <v>1389756</v>
          </cell>
          <cell r="Q73">
            <v>1410038</v>
          </cell>
          <cell r="R73">
            <v>1430642</v>
          </cell>
          <cell r="S73">
            <v>1451509</v>
          </cell>
          <cell r="T73">
            <v>1472524</v>
          </cell>
          <cell r="U73">
            <v>1493595</v>
          </cell>
        </row>
        <row r="74">
          <cell r="A74" t="str">
            <v>Gambia</v>
          </cell>
          <cell r="B74" t="str">
            <v>GAM</v>
          </cell>
          <cell r="C74" t="str">
            <v>AFRlow</v>
          </cell>
          <cell r="D74" t="str">
            <v>Dalasi</v>
          </cell>
          <cell r="E74">
            <v>27.927</v>
          </cell>
          <cell r="F74">
            <v>1384126</v>
          </cell>
          <cell r="G74">
            <v>1430617</v>
          </cell>
          <cell r="H74">
            <v>1477317</v>
          </cell>
          <cell r="I74">
            <v>1524061</v>
          </cell>
          <cell r="J74">
            <v>1570673</v>
          </cell>
          <cell r="K74">
            <v>1617029</v>
          </cell>
          <cell r="L74">
            <v>1663031</v>
          </cell>
          <cell r="M74">
            <v>1708680</v>
          </cell>
          <cell r="N74">
            <v>1754068</v>
          </cell>
          <cell r="O74">
            <v>1799355</v>
          </cell>
          <cell r="P74">
            <v>1844665</v>
          </cell>
          <cell r="Q74">
            <v>1890019</v>
          </cell>
          <cell r="R74">
            <v>1935393</v>
          </cell>
          <cell r="S74">
            <v>1980799</v>
          </cell>
          <cell r="T74">
            <v>2026246</v>
          </cell>
          <cell r="U74">
            <v>2071744</v>
          </cell>
        </row>
        <row r="75">
          <cell r="A75" t="str">
            <v>Georgia</v>
          </cell>
          <cell r="B75" t="str">
            <v>GEO</v>
          </cell>
          <cell r="C75" t="str">
            <v>EEUR</v>
          </cell>
          <cell r="D75" t="str">
            <v>Lari</v>
          </cell>
          <cell r="E75">
            <v>2.0992999999999999</v>
          </cell>
          <cell r="F75">
            <v>4720061</v>
          </cell>
          <cell r="G75">
            <v>4665815</v>
          </cell>
          <cell r="H75">
            <v>4613639</v>
          </cell>
          <cell r="I75">
            <v>4563848</v>
          </cell>
          <cell r="J75">
            <v>4516981</v>
          </cell>
          <cell r="K75">
            <v>4473409</v>
          </cell>
          <cell r="L75">
            <v>4432981</v>
          </cell>
          <cell r="M75">
            <v>4395420</v>
          </cell>
          <cell r="N75">
            <v>4360801</v>
          </cell>
          <cell r="O75">
            <v>4329221</v>
          </cell>
          <cell r="P75">
            <v>4300629</v>
          </cell>
          <cell r="Q75">
            <v>4275102</v>
          </cell>
          <cell r="R75">
            <v>4252247</v>
          </cell>
          <cell r="S75">
            <v>4230950</v>
          </cell>
          <cell r="T75">
            <v>4209759</v>
          </cell>
          <cell r="U75">
            <v>4187617</v>
          </cell>
        </row>
        <row r="76">
          <cell r="A76" t="str">
            <v>Germany</v>
          </cell>
          <cell r="B76" t="str">
            <v>DEU</v>
          </cell>
          <cell r="C76" t="str">
            <v>EME</v>
          </cell>
          <cell r="F76">
            <v>82308801</v>
          </cell>
          <cell r="G76">
            <v>82395462</v>
          </cell>
          <cell r="H76">
            <v>82485207</v>
          </cell>
          <cell r="I76">
            <v>82568070</v>
          </cell>
          <cell r="J76">
            <v>82627591</v>
          </cell>
          <cell r="K76">
            <v>82652369</v>
          </cell>
          <cell r="L76">
            <v>82640853</v>
          </cell>
          <cell r="M76">
            <v>82599470</v>
          </cell>
          <cell r="N76">
            <v>82534214</v>
          </cell>
          <cell r="O76">
            <v>82453830</v>
          </cell>
          <cell r="P76">
            <v>82365042</v>
          </cell>
          <cell r="Q76">
            <v>82269742</v>
          </cell>
          <cell r="R76">
            <v>82167238</v>
          </cell>
          <cell r="S76">
            <v>82058584</v>
          </cell>
          <cell r="T76">
            <v>81944290</v>
          </cell>
          <cell r="U76">
            <v>81824754</v>
          </cell>
        </row>
        <row r="77">
          <cell r="A77" t="str">
            <v>Ghana</v>
          </cell>
          <cell r="B77" t="str">
            <v>GHA</v>
          </cell>
          <cell r="C77" t="str">
            <v>AFRlow</v>
          </cell>
          <cell r="D77" t="str">
            <v>Cedi</v>
          </cell>
          <cell r="E77">
            <v>8736.74</v>
          </cell>
          <cell r="F77">
            <v>20147515</v>
          </cell>
          <cell r="G77">
            <v>20616701</v>
          </cell>
          <cell r="H77">
            <v>21093717</v>
          </cell>
          <cell r="I77">
            <v>21575356</v>
          </cell>
          <cell r="J77">
            <v>22056906</v>
          </cell>
          <cell r="K77">
            <v>22535010</v>
          </cell>
          <cell r="L77">
            <v>23008443</v>
          </cell>
          <cell r="M77">
            <v>23478396</v>
          </cell>
          <cell r="N77">
            <v>23946817</v>
          </cell>
          <cell r="O77">
            <v>24416711</v>
          </cell>
          <cell r="P77">
            <v>24890167</v>
          </cell>
          <cell r="Q77">
            <v>25367620</v>
          </cell>
          <cell r="R77">
            <v>25848035</v>
          </cell>
          <cell r="S77">
            <v>26330249</v>
          </cell>
          <cell r="T77">
            <v>26812532</v>
          </cell>
          <cell r="U77">
            <v>27293540</v>
          </cell>
        </row>
        <row r="78">
          <cell r="A78" t="str">
            <v>Greece</v>
          </cell>
          <cell r="B78" t="str">
            <v>GRE</v>
          </cell>
          <cell r="C78" t="str">
            <v>EME</v>
          </cell>
          <cell r="F78">
            <v>10974638</v>
          </cell>
          <cell r="G78">
            <v>11011024</v>
          </cell>
          <cell r="H78">
            <v>11038400</v>
          </cell>
          <cell r="I78">
            <v>11059778</v>
          </cell>
          <cell r="J78">
            <v>11079234</v>
          </cell>
          <cell r="K78">
            <v>11099737</v>
          </cell>
          <cell r="L78">
            <v>11122512</v>
          </cell>
          <cell r="M78">
            <v>11146919</v>
          </cell>
          <cell r="N78">
            <v>11171744</v>
          </cell>
          <cell r="O78">
            <v>11194933</v>
          </cell>
          <cell r="P78">
            <v>11214979</v>
          </cell>
          <cell r="Q78">
            <v>11231740</v>
          </cell>
          <cell r="R78">
            <v>11245803</v>
          </cell>
          <cell r="S78">
            <v>11257232</v>
          </cell>
          <cell r="T78">
            <v>11266222</v>
          </cell>
          <cell r="U78">
            <v>11272941</v>
          </cell>
        </row>
        <row r="79">
          <cell r="A79" t="str">
            <v>Grenada</v>
          </cell>
          <cell r="B79" t="str">
            <v>GRA</v>
          </cell>
          <cell r="C79" t="str">
            <v>LAC</v>
          </cell>
          <cell r="D79" t="str">
            <v>E. Caribbean Dollar</v>
          </cell>
          <cell r="E79">
            <v>2.7</v>
          </cell>
          <cell r="F79">
            <v>100411</v>
          </cell>
          <cell r="G79">
            <v>101307</v>
          </cell>
          <cell r="H79">
            <v>102398</v>
          </cell>
          <cell r="I79">
            <v>103540</v>
          </cell>
          <cell r="J79">
            <v>104533</v>
          </cell>
          <cell r="K79">
            <v>105237</v>
          </cell>
          <cell r="L79">
            <v>105597</v>
          </cell>
          <cell r="M79">
            <v>105668</v>
          </cell>
          <cell r="N79">
            <v>105552</v>
          </cell>
          <cell r="O79">
            <v>105398</v>
          </cell>
          <cell r="P79">
            <v>105322</v>
          </cell>
          <cell r="Q79">
            <v>105349</v>
          </cell>
          <cell r="R79">
            <v>105452</v>
          </cell>
          <cell r="S79">
            <v>105614</v>
          </cell>
          <cell r="T79">
            <v>105806</v>
          </cell>
          <cell r="U79">
            <v>106006</v>
          </cell>
        </row>
        <row r="80">
          <cell r="A80" t="str">
            <v>Guam</v>
          </cell>
          <cell r="B80" t="str">
            <v>GUM</v>
          </cell>
          <cell r="C80" t="str">
            <v>WPR</v>
          </cell>
          <cell r="F80">
            <v>155156</v>
          </cell>
          <cell r="G80">
            <v>157605</v>
          </cell>
          <cell r="H80">
            <v>160298</v>
          </cell>
          <cell r="I80">
            <v>163125</v>
          </cell>
          <cell r="J80">
            <v>165922</v>
          </cell>
          <cell r="K80">
            <v>168570</v>
          </cell>
          <cell r="L80">
            <v>171033</v>
          </cell>
          <cell r="M80">
            <v>173348</v>
          </cell>
          <cell r="N80">
            <v>175553</v>
          </cell>
          <cell r="O80">
            <v>177719</v>
          </cell>
          <cell r="P80">
            <v>179894</v>
          </cell>
          <cell r="Q80">
            <v>182085</v>
          </cell>
          <cell r="R80">
            <v>184273</v>
          </cell>
          <cell r="S80">
            <v>186458</v>
          </cell>
          <cell r="T80">
            <v>188635</v>
          </cell>
          <cell r="U80">
            <v>190800</v>
          </cell>
        </row>
        <row r="81">
          <cell r="A81" t="str">
            <v>Guatemala</v>
          </cell>
          <cell r="B81" t="str">
            <v>GUT</v>
          </cell>
          <cell r="C81" t="str">
            <v>LAC</v>
          </cell>
          <cell r="D81" t="str">
            <v>Quetzala</v>
          </cell>
          <cell r="E81">
            <v>8.0962999999999994</v>
          </cell>
          <cell r="F81">
            <v>11229405</v>
          </cell>
          <cell r="G81">
            <v>11505139</v>
          </cell>
          <cell r="H81">
            <v>11792579</v>
          </cell>
          <cell r="I81">
            <v>12090411</v>
          </cell>
          <cell r="J81">
            <v>12396581</v>
          </cell>
          <cell r="K81">
            <v>12709564</v>
          </cell>
          <cell r="L81">
            <v>13028572</v>
          </cell>
          <cell r="M81">
            <v>13353914</v>
          </cell>
          <cell r="N81">
            <v>13686399</v>
          </cell>
          <cell r="O81">
            <v>14027310</v>
          </cell>
          <cell r="P81">
            <v>14377299</v>
          </cell>
          <cell r="Q81">
            <v>14736434</v>
          </cell>
          <cell r="R81">
            <v>15103466</v>
          </cell>
          <cell r="S81">
            <v>15476103</v>
          </cell>
          <cell r="T81">
            <v>15851318</v>
          </cell>
          <cell r="U81">
            <v>16226756</v>
          </cell>
        </row>
        <row r="82">
          <cell r="A82" t="str">
            <v>Guinea</v>
          </cell>
          <cell r="B82" t="str">
            <v>GUI</v>
          </cell>
          <cell r="C82" t="str">
            <v>AFRlow</v>
          </cell>
          <cell r="D82" t="str">
            <v>Franc</v>
          </cell>
          <cell r="E82">
            <v>1980</v>
          </cell>
          <cell r="F82">
            <v>8202628.0000000009</v>
          </cell>
          <cell r="G82">
            <v>8358572</v>
          </cell>
          <cell r="H82">
            <v>8513599</v>
          </cell>
          <cell r="I82">
            <v>8670641</v>
          </cell>
          <cell r="J82">
            <v>8832767</v>
          </cell>
          <cell r="K82">
            <v>9002656</v>
          </cell>
          <cell r="L82">
            <v>9181335</v>
          </cell>
          <cell r="M82">
            <v>9370113</v>
          </cell>
          <cell r="N82">
            <v>9572039</v>
          </cell>
          <cell r="O82">
            <v>9790529</v>
          </cell>
          <cell r="P82">
            <v>10027663</v>
          </cell>
          <cell r="Q82">
            <v>10285101</v>
          </cell>
          <cell r="R82">
            <v>10561474</v>
          </cell>
          <cell r="S82">
            <v>10851936</v>
          </cell>
          <cell r="T82">
            <v>11149622</v>
          </cell>
          <cell r="U82">
            <v>11449365</v>
          </cell>
        </row>
        <row r="83">
          <cell r="A83" t="str">
            <v>Guinea-Bissau</v>
          </cell>
          <cell r="B83" t="str">
            <v>GUB</v>
          </cell>
          <cell r="C83" t="str">
            <v>AFRlow</v>
          </cell>
          <cell r="D83" t="str">
            <v>Franc</v>
          </cell>
          <cell r="E83">
            <v>561.04999999999995</v>
          </cell>
          <cell r="F83">
            <v>1370486</v>
          </cell>
          <cell r="G83">
            <v>1411959</v>
          </cell>
          <cell r="H83">
            <v>1455881</v>
          </cell>
          <cell r="I83">
            <v>1501794</v>
          </cell>
          <cell r="J83">
            <v>1548975</v>
          </cell>
          <cell r="K83">
            <v>1596929</v>
          </cell>
          <cell r="L83">
            <v>1645529</v>
          </cell>
          <cell r="M83">
            <v>1695043</v>
          </cell>
          <cell r="N83">
            <v>1745838</v>
          </cell>
          <cell r="O83">
            <v>1798446</v>
          </cell>
          <cell r="P83">
            <v>1853257</v>
          </cell>
          <cell r="Q83">
            <v>1910397</v>
          </cell>
          <cell r="R83">
            <v>1969765</v>
          </cell>
          <cell r="S83">
            <v>2031241</v>
          </cell>
          <cell r="T83">
            <v>2094620</v>
          </cell>
          <cell r="U83">
            <v>2159754</v>
          </cell>
        </row>
        <row r="84">
          <cell r="A84" t="str">
            <v>Guyana</v>
          </cell>
          <cell r="B84" t="str">
            <v>GUY</v>
          </cell>
          <cell r="C84" t="str">
            <v>LAC</v>
          </cell>
          <cell r="D84" t="str">
            <v>Guyana Dollar</v>
          </cell>
          <cell r="E84">
            <v>194.6</v>
          </cell>
          <cell r="F84">
            <v>734397</v>
          </cell>
          <cell r="G84">
            <v>734917</v>
          </cell>
          <cell r="H84">
            <v>736174</v>
          </cell>
          <cell r="I84">
            <v>737741</v>
          </cell>
          <cell r="J84">
            <v>738992</v>
          </cell>
          <cell r="K84">
            <v>739472</v>
          </cell>
          <cell r="L84">
            <v>739065</v>
          </cell>
          <cell r="M84">
            <v>737907</v>
          </cell>
          <cell r="N84">
            <v>736106</v>
          </cell>
          <cell r="O84">
            <v>733860</v>
          </cell>
          <cell r="P84">
            <v>731327</v>
          </cell>
          <cell r="Q84">
            <v>728511</v>
          </cell>
          <cell r="R84">
            <v>725392</v>
          </cell>
          <cell r="S84">
            <v>722080</v>
          </cell>
          <cell r="T84">
            <v>718713</v>
          </cell>
          <cell r="U84">
            <v>715389</v>
          </cell>
        </row>
        <row r="85">
          <cell r="A85" t="str">
            <v>Haiti</v>
          </cell>
          <cell r="B85" t="str">
            <v>HAI</v>
          </cell>
          <cell r="C85" t="str">
            <v>LAC</v>
          </cell>
          <cell r="D85" t="str">
            <v>Gourde</v>
          </cell>
          <cell r="E85">
            <v>41.856999999999999</v>
          </cell>
          <cell r="F85">
            <v>8572836</v>
          </cell>
          <cell r="G85">
            <v>8717583</v>
          </cell>
          <cell r="H85">
            <v>8861147</v>
          </cell>
          <cell r="I85">
            <v>9004561</v>
          </cell>
          <cell r="J85">
            <v>9149270</v>
          </cell>
          <cell r="K85">
            <v>9296291</v>
          </cell>
          <cell r="L85">
            <v>9445947</v>
          </cell>
          <cell r="M85">
            <v>9597851</v>
          </cell>
          <cell r="N85">
            <v>9751432</v>
          </cell>
          <cell r="O85">
            <v>9905802</v>
          </cell>
          <cell r="P85">
            <v>10060269</v>
          </cell>
          <cell r="Q85">
            <v>10214637</v>
          </cell>
          <cell r="R85">
            <v>10368958</v>
          </cell>
          <cell r="S85">
            <v>10523068</v>
          </cell>
          <cell r="T85">
            <v>10676831</v>
          </cell>
          <cell r="U85">
            <v>10830108</v>
          </cell>
        </row>
        <row r="86">
          <cell r="A86" t="str">
            <v>Honduras</v>
          </cell>
          <cell r="B86" t="str">
            <v>HON</v>
          </cell>
          <cell r="C86" t="str">
            <v>LAC</v>
          </cell>
          <cell r="D86" t="str">
            <v>Lempira</v>
          </cell>
          <cell r="E86">
            <v>17.597000000000001</v>
          </cell>
          <cell r="F86">
            <v>6195604</v>
          </cell>
          <cell r="G86">
            <v>6320323</v>
          </cell>
          <cell r="H86">
            <v>6445942</v>
          </cell>
          <cell r="I86">
            <v>6573055</v>
          </cell>
          <cell r="J86">
            <v>6702291</v>
          </cell>
          <cell r="K86">
            <v>6834110</v>
          </cell>
          <cell r="L86">
            <v>6968687</v>
          </cell>
          <cell r="M86">
            <v>7106001</v>
          </cell>
          <cell r="N86">
            <v>7246016</v>
          </cell>
          <cell r="O86">
            <v>7388589</v>
          </cell>
          <cell r="P86">
            <v>7533498</v>
          </cell>
          <cell r="Q86">
            <v>7680728</v>
          </cell>
          <cell r="R86">
            <v>7829978</v>
          </cell>
          <cell r="S86">
            <v>7980353</v>
          </cell>
          <cell r="T86">
            <v>8130703</v>
          </cell>
          <cell r="U86">
            <v>8280115</v>
          </cell>
        </row>
        <row r="87">
          <cell r="A87" t="str">
            <v>Hungary</v>
          </cell>
          <cell r="B87" t="str">
            <v>HUN</v>
          </cell>
          <cell r="C87" t="str">
            <v>CEUR</v>
          </cell>
          <cell r="F87">
            <v>10214329</v>
          </cell>
          <cell r="G87">
            <v>10189186</v>
          </cell>
          <cell r="H87">
            <v>10164200</v>
          </cell>
          <cell r="I87">
            <v>10139079</v>
          </cell>
          <cell r="J87">
            <v>10113270</v>
          </cell>
          <cell r="K87">
            <v>10086387</v>
          </cell>
          <cell r="L87">
            <v>10058432</v>
          </cell>
          <cell r="M87">
            <v>10029647</v>
          </cell>
          <cell r="N87">
            <v>10000165</v>
          </cell>
          <cell r="O87">
            <v>9970174</v>
          </cell>
          <cell r="P87">
            <v>9939818</v>
          </cell>
          <cell r="Q87">
            <v>9909136</v>
          </cell>
          <cell r="R87">
            <v>9878118</v>
          </cell>
          <cell r="S87">
            <v>9846808</v>
          </cell>
          <cell r="T87">
            <v>9815240</v>
          </cell>
          <cell r="U87">
            <v>9783439</v>
          </cell>
        </row>
        <row r="88">
          <cell r="A88" t="str">
            <v>Iceland</v>
          </cell>
          <cell r="B88" t="str">
            <v>ICE</v>
          </cell>
          <cell r="C88" t="str">
            <v>EME</v>
          </cell>
          <cell r="F88">
            <v>281085</v>
          </cell>
          <cell r="G88">
            <v>284002</v>
          </cell>
          <cell r="H88">
            <v>286981</v>
          </cell>
          <cell r="I88">
            <v>289971</v>
          </cell>
          <cell r="J88">
            <v>292905</v>
          </cell>
          <cell r="K88">
            <v>295732</v>
          </cell>
          <cell r="L88">
            <v>298429</v>
          </cell>
          <cell r="M88">
            <v>301005</v>
          </cell>
          <cell r="N88">
            <v>303495</v>
          </cell>
          <cell r="O88">
            <v>305945</v>
          </cell>
          <cell r="P88">
            <v>308391</v>
          </cell>
          <cell r="Q88">
            <v>310845</v>
          </cell>
          <cell r="R88">
            <v>313287</v>
          </cell>
          <cell r="S88">
            <v>315682</v>
          </cell>
          <cell r="T88">
            <v>317979</v>
          </cell>
          <cell r="U88">
            <v>320146</v>
          </cell>
        </row>
        <row r="89">
          <cell r="A89" t="str">
            <v>India</v>
          </cell>
          <cell r="B89" t="str">
            <v>IND</v>
          </cell>
          <cell r="C89" t="str">
            <v>SEAR</v>
          </cell>
          <cell r="D89" t="str">
            <v>Rupee</v>
          </cell>
          <cell r="E89">
            <v>45.393999999999998</v>
          </cell>
          <cell r="F89">
            <v>1046235394</v>
          </cell>
          <cell r="G89">
            <v>1064156218.0000001</v>
          </cell>
          <cell r="H89">
            <v>1081899160</v>
          </cell>
          <cell r="I89">
            <v>1099494105</v>
          </cell>
          <cell r="J89">
            <v>1116985142</v>
          </cell>
          <cell r="K89">
            <v>1134403141</v>
          </cell>
          <cell r="L89">
            <v>1151751462</v>
          </cell>
          <cell r="M89">
            <v>1169015510</v>
          </cell>
          <cell r="N89">
            <v>1186185681</v>
          </cell>
          <cell r="O89">
            <v>1203246416</v>
          </cell>
          <cell r="P89">
            <v>1220182254</v>
          </cell>
          <cell r="Q89">
            <v>1236983900</v>
          </cell>
          <cell r="R89">
            <v>1253640923</v>
          </cell>
          <cell r="S89">
            <v>1270133669</v>
          </cell>
          <cell r="T89">
            <v>1286439138</v>
          </cell>
          <cell r="U89">
            <v>1302535057</v>
          </cell>
        </row>
        <row r="90">
          <cell r="A90" t="str">
            <v>Indonesia</v>
          </cell>
          <cell r="B90" t="str">
            <v>INO</v>
          </cell>
          <cell r="C90" t="str">
            <v>SEAR</v>
          </cell>
          <cell r="D90" t="str">
            <v>Rupiah</v>
          </cell>
          <cell r="E90">
            <v>8445.2999999999993</v>
          </cell>
          <cell r="F90">
            <v>211692873</v>
          </cell>
          <cell r="G90">
            <v>214574762</v>
          </cell>
          <cell r="H90">
            <v>217465933</v>
          </cell>
          <cell r="I90">
            <v>220354725</v>
          </cell>
          <cell r="J90">
            <v>223224904</v>
          </cell>
          <cell r="K90">
            <v>226063044</v>
          </cell>
          <cell r="L90">
            <v>228864475</v>
          </cell>
          <cell r="M90">
            <v>231626979</v>
          </cell>
          <cell r="N90">
            <v>234342424</v>
          </cell>
          <cell r="O90">
            <v>237002211</v>
          </cell>
          <cell r="P90">
            <v>239599528</v>
          </cell>
          <cell r="Q90">
            <v>242131299</v>
          </cell>
          <cell r="R90">
            <v>244596038</v>
          </cell>
          <cell r="S90">
            <v>246991164</v>
          </cell>
          <cell r="T90">
            <v>249314807</v>
          </cell>
          <cell r="U90">
            <v>251566724</v>
          </cell>
        </row>
        <row r="91">
          <cell r="A91" t="str">
            <v>Iran</v>
          </cell>
          <cell r="B91" t="str">
            <v>IRA</v>
          </cell>
          <cell r="C91" t="str">
            <v>EMR</v>
          </cell>
          <cell r="F91">
            <v>66125244.999999993</v>
          </cell>
          <cell r="G91">
            <v>66769504</v>
          </cell>
          <cell r="H91">
            <v>67382640</v>
          </cell>
          <cell r="I91">
            <v>68000549</v>
          </cell>
          <cell r="J91">
            <v>68669122</v>
          </cell>
          <cell r="K91">
            <v>69420607</v>
          </cell>
          <cell r="L91">
            <v>70270178</v>
          </cell>
          <cell r="M91">
            <v>71208382</v>
          </cell>
          <cell r="N91">
            <v>72211696</v>
          </cell>
          <cell r="O91">
            <v>73243624</v>
          </cell>
          <cell r="P91">
            <v>74276361</v>
          </cell>
          <cell r="Q91">
            <v>75301448</v>
          </cell>
          <cell r="R91">
            <v>76323337</v>
          </cell>
          <cell r="S91">
            <v>77341915</v>
          </cell>
          <cell r="T91">
            <v>78360414</v>
          </cell>
          <cell r="U91">
            <v>79379471</v>
          </cell>
        </row>
        <row r="92">
          <cell r="A92" t="str">
            <v>Iraq</v>
          </cell>
          <cell r="B92" t="str">
            <v>IRQ</v>
          </cell>
          <cell r="C92" t="str">
            <v>EMR</v>
          </cell>
          <cell r="D92" t="str">
            <v>Dinar</v>
          </cell>
          <cell r="E92">
            <v>32.17</v>
          </cell>
          <cell r="F92">
            <v>25051543</v>
          </cell>
          <cell r="G92">
            <v>25687327</v>
          </cell>
          <cell r="H92">
            <v>26301442</v>
          </cell>
          <cell r="I92">
            <v>26891515</v>
          </cell>
          <cell r="J92">
            <v>27455768</v>
          </cell>
          <cell r="K92">
            <v>27995984</v>
          </cell>
          <cell r="L92">
            <v>28505843</v>
          </cell>
          <cell r="M92">
            <v>28993376</v>
          </cell>
          <cell r="N92">
            <v>29492184</v>
          </cell>
          <cell r="O92">
            <v>30046962</v>
          </cell>
          <cell r="P92">
            <v>30688376</v>
          </cell>
          <cell r="Q92">
            <v>31430492</v>
          </cell>
          <cell r="R92">
            <v>32260832</v>
          </cell>
          <cell r="S92">
            <v>33150478.000000004</v>
          </cell>
          <cell r="T92">
            <v>34056526</v>
          </cell>
          <cell r="U92">
            <v>34947089</v>
          </cell>
        </row>
        <row r="93">
          <cell r="A93" t="str">
            <v>Ireland</v>
          </cell>
          <cell r="B93" t="str">
            <v>IRE</v>
          </cell>
          <cell r="C93" t="str">
            <v>EME</v>
          </cell>
          <cell r="F93">
            <v>3803822</v>
          </cell>
          <cell r="G93">
            <v>3861564</v>
          </cell>
          <cell r="H93">
            <v>3925526</v>
          </cell>
          <cell r="I93">
            <v>3994713</v>
          </cell>
          <cell r="J93">
            <v>4067736</v>
          </cell>
          <cell r="K93">
            <v>4143294</v>
          </cell>
          <cell r="L93">
            <v>4221218</v>
          </cell>
          <cell r="M93">
            <v>4300902</v>
          </cell>
          <cell r="N93">
            <v>4380073</v>
          </cell>
          <cell r="O93">
            <v>4455924</v>
          </cell>
          <cell r="P93">
            <v>4526465</v>
          </cell>
          <cell r="Q93">
            <v>4590580</v>
          </cell>
          <cell r="R93">
            <v>4648708</v>
          </cell>
          <cell r="S93">
            <v>4702386</v>
          </cell>
          <cell r="T93">
            <v>4754018</v>
          </cell>
          <cell r="U93">
            <v>4805376</v>
          </cell>
        </row>
        <row r="94">
          <cell r="A94" t="str">
            <v>Israel</v>
          </cell>
          <cell r="B94" t="str">
            <v>ISR</v>
          </cell>
          <cell r="C94" t="str">
            <v>EME</v>
          </cell>
          <cell r="F94">
            <v>6084185</v>
          </cell>
          <cell r="G94">
            <v>6211612</v>
          </cell>
          <cell r="H94">
            <v>6334942</v>
          </cell>
          <cell r="I94">
            <v>6455277</v>
          </cell>
          <cell r="J94">
            <v>6573981</v>
          </cell>
          <cell r="K94">
            <v>6692037</v>
          </cell>
          <cell r="L94">
            <v>6809989</v>
          </cell>
          <cell r="M94">
            <v>6927680</v>
          </cell>
          <cell r="N94">
            <v>7044501</v>
          </cell>
          <cell r="O94">
            <v>7159464</v>
          </cell>
          <cell r="P94">
            <v>7271843</v>
          </cell>
          <cell r="Q94">
            <v>7381604</v>
          </cell>
          <cell r="R94">
            <v>7489021</v>
          </cell>
          <cell r="S94">
            <v>7594046</v>
          </cell>
          <cell r="T94">
            <v>7696668</v>
          </cell>
          <cell r="U94">
            <v>7796935</v>
          </cell>
        </row>
        <row r="95">
          <cell r="A95" t="str">
            <v>Italy</v>
          </cell>
          <cell r="B95" t="str">
            <v>ITA</v>
          </cell>
          <cell r="C95" t="str">
            <v>EME</v>
          </cell>
          <cell r="F95">
            <v>57692156</v>
          </cell>
          <cell r="G95">
            <v>57855580</v>
          </cell>
          <cell r="H95">
            <v>58055006</v>
          </cell>
          <cell r="I95">
            <v>58270758</v>
          </cell>
          <cell r="J95">
            <v>58474754</v>
          </cell>
          <cell r="K95">
            <v>58646360</v>
          </cell>
          <cell r="L95">
            <v>58778774</v>
          </cell>
          <cell r="M95">
            <v>58876835</v>
          </cell>
          <cell r="N95">
            <v>58945700</v>
          </cell>
          <cell r="O95">
            <v>58994951</v>
          </cell>
          <cell r="P95">
            <v>59031629</v>
          </cell>
          <cell r="Q95">
            <v>59056616</v>
          </cell>
          <cell r="R95">
            <v>59067048</v>
          </cell>
          <cell r="S95">
            <v>59062137</v>
          </cell>
          <cell r="T95">
            <v>59040393</v>
          </cell>
          <cell r="U95">
            <v>59001178</v>
          </cell>
        </row>
        <row r="96">
          <cell r="A96" t="str">
            <v>Jamaica</v>
          </cell>
          <cell r="B96" t="str">
            <v>JAM</v>
          </cell>
          <cell r="C96" t="str">
            <v>LAC</v>
          </cell>
          <cell r="F96">
            <v>2589069</v>
          </cell>
          <cell r="G96">
            <v>2608817</v>
          </cell>
          <cell r="H96">
            <v>2628246</v>
          </cell>
          <cell r="I96">
            <v>2647161</v>
          </cell>
          <cell r="J96">
            <v>2665296</v>
          </cell>
          <cell r="K96">
            <v>2682469</v>
          </cell>
          <cell r="L96">
            <v>2698603</v>
          </cell>
          <cell r="M96">
            <v>2713782</v>
          </cell>
          <cell r="N96">
            <v>2728196</v>
          </cell>
          <cell r="O96">
            <v>2742114</v>
          </cell>
          <cell r="P96">
            <v>2755740</v>
          </cell>
          <cell r="Q96">
            <v>2769120</v>
          </cell>
          <cell r="R96">
            <v>2782199</v>
          </cell>
          <cell r="S96">
            <v>2794958</v>
          </cell>
          <cell r="T96">
            <v>2807345</v>
          </cell>
          <cell r="U96">
            <v>2819313</v>
          </cell>
        </row>
        <row r="97">
          <cell r="A97" t="str">
            <v>Japan</v>
          </cell>
          <cell r="B97" t="str">
            <v>JPN</v>
          </cell>
          <cell r="C97" t="str">
            <v>EME</v>
          </cell>
          <cell r="F97">
            <v>127034058</v>
          </cell>
          <cell r="G97">
            <v>127273272</v>
          </cell>
          <cell r="H97">
            <v>127482808</v>
          </cell>
          <cell r="I97">
            <v>127659077</v>
          </cell>
          <cell r="J97">
            <v>127798083</v>
          </cell>
          <cell r="K97">
            <v>127896740</v>
          </cell>
          <cell r="L97">
            <v>127953099</v>
          </cell>
          <cell r="M97">
            <v>127966710</v>
          </cell>
          <cell r="N97">
            <v>127937999</v>
          </cell>
          <cell r="O97">
            <v>127868243</v>
          </cell>
          <cell r="P97">
            <v>127758424</v>
          </cell>
          <cell r="Q97">
            <v>127608775</v>
          </cell>
          <cell r="R97">
            <v>127418923</v>
          </cell>
          <cell r="S97">
            <v>127188711</v>
          </cell>
          <cell r="T97">
            <v>126917898</v>
          </cell>
          <cell r="U97">
            <v>126606682</v>
          </cell>
        </row>
        <row r="98">
          <cell r="A98" t="str">
            <v>Jordan</v>
          </cell>
          <cell r="B98" t="str">
            <v>JOR</v>
          </cell>
          <cell r="C98" t="str">
            <v>EMR</v>
          </cell>
          <cell r="F98">
            <v>4798724</v>
          </cell>
          <cell r="G98">
            <v>4918695</v>
          </cell>
          <cell r="H98">
            <v>5054962</v>
          </cell>
          <cell r="I98">
            <v>5206628</v>
          </cell>
          <cell r="J98">
            <v>5370713</v>
          </cell>
          <cell r="K98">
            <v>5544066</v>
          </cell>
          <cell r="L98">
            <v>5728965</v>
          </cell>
          <cell r="M98">
            <v>5924247</v>
          </cell>
          <cell r="N98">
            <v>6118923</v>
          </cell>
          <cell r="O98">
            <v>6298419</v>
          </cell>
          <cell r="P98">
            <v>6452706</v>
          </cell>
          <cell r="Q98">
            <v>6576965</v>
          </cell>
          <cell r="R98">
            <v>6675116</v>
          </cell>
          <cell r="S98">
            <v>6756724</v>
          </cell>
          <cell r="T98">
            <v>6836006</v>
          </cell>
          <cell r="U98">
            <v>6923395</v>
          </cell>
        </row>
        <row r="99">
          <cell r="A99" t="str">
            <v>Kazakhstan</v>
          </cell>
          <cell r="B99" t="str">
            <v>KAZ</v>
          </cell>
          <cell r="C99" t="str">
            <v>EEUR</v>
          </cell>
          <cell r="F99">
            <v>14954223</v>
          </cell>
          <cell r="G99">
            <v>14909911</v>
          </cell>
          <cell r="H99">
            <v>14933416</v>
          </cell>
          <cell r="I99">
            <v>15007820</v>
          </cell>
          <cell r="J99">
            <v>15106858</v>
          </cell>
          <cell r="K99">
            <v>15210609</v>
          </cell>
          <cell r="L99">
            <v>15314346</v>
          </cell>
          <cell r="M99">
            <v>15421864</v>
          </cell>
          <cell r="N99">
            <v>15531645</v>
          </cell>
          <cell r="O99">
            <v>15643930</v>
          </cell>
          <cell r="P99">
            <v>15758521</v>
          </cell>
          <cell r="Q99">
            <v>15873025</v>
          </cell>
          <cell r="R99">
            <v>15984703</v>
          </cell>
          <cell r="S99">
            <v>16092936</v>
          </cell>
          <cell r="T99">
            <v>16197626</v>
          </cell>
          <cell r="U99">
            <v>16298563</v>
          </cell>
        </row>
        <row r="100">
          <cell r="A100" t="str">
            <v>Kenya</v>
          </cell>
          <cell r="B100" t="str">
            <v>KEN</v>
          </cell>
          <cell r="C100" t="str">
            <v>AFRhigh</v>
          </cell>
          <cell r="D100" t="str">
            <v>Shilling</v>
          </cell>
          <cell r="E100">
            <v>75.959999999999994</v>
          </cell>
          <cell r="F100">
            <v>31251862</v>
          </cell>
          <cell r="G100">
            <v>32071251</v>
          </cell>
          <cell r="H100">
            <v>32912983</v>
          </cell>
          <cell r="I100">
            <v>33779932</v>
          </cell>
          <cell r="J100">
            <v>34674703</v>
          </cell>
          <cell r="K100">
            <v>35598952</v>
          </cell>
          <cell r="L100">
            <v>36553490</v>
          </cell>
          <cell r="M100">
            <v>37537715</v>
          </cell>
          <cell r="N100">
            <v>38549710</v>
          </cell>
          <cell r="O100">
            <v>39586504</v>
          </cell>
          <cell r="P100">
            <v>40645066</v>
          </cell>
          <cell r="Q100">
            <v>41724769</v>
          </cell>
          <cell r="R100">
            <v>42823567</v>
          </cell>
          <cell r="S100">
            <v>43935137</v>
          </cell>
          <cell r="T100">
            <v>45051598</v>
          </cell>
          <cell r="U100">
            <v>46166920</v>
          </cell>
        </row>
        <row r="101">
          <cell r="A101" t="str">
            <v>Kiribati</v>
          </cell>
          <cell r="B101" t="str">
            <v>KIR</v>
          </cell>
          <cell r="C101" t="str">
            <v>WPR</v>
          </cell>
          <cell r="F101">
            <v>84022</v>
          </cell>
          <cell r="G101">
            <v>85562</v>
          </cell>
          <cell r="H101">
            <v>87160</v>
          </cell>
          <cell r="I101">
            <v>88788</v>
          </cell>
          <cell r="J101">
            <v>90411</v>
          </cell>
          <cell r="K101">
            <v>92003</v>
          </cell>
          <cell r="L101">
            <v>93553</v>
          </cell>
          <cell r="M101">
            <v>95067</v>
          </cell>
          <cell r="N101">
            <v>96557</v>
          </cell>
          <cell r="O101">
            <v>98045</v>
          </cell>
          <cell r="P101">
            <v>99547</v>
          </cell>
          <cell r="Q101">
            <v>101063</v>
          </cell>
          <cell r="R101">
            <v>102590</v>
          </cell>
          <cell r="S101">
            <v>104129</v>
          </cell>
          <cell r="T101">
            <v>105679</v>
          </cell>
          <cell r="U101">
            <v>107240</v>
          </cell>
        </row>
        <row r="102">
          <cell r="A102" t="str">
            <v>Kuwait</v>
          </cell>
          <cell r="B102" t="str">
            <v>KUW</v>
          </cell>
          <cell r="C102" t="str">
            <v>EMR</v>
          </cell>
          <cell r="F102">
            <v>2228362</v>
          </cell>
          <cell r="G102">
            <v>2338692</v>
          </cell>
          <cell r="H102">
            <v>2439274</v>
          </cell>
          <cell r="I102">
            <v>2530928</v>
          </cell>
          <cell r="J102">
            <v>2617003</v>
          </cell>
          <cell r="K102">
            <v>2700000</v>
          </cell>
          <cell r="L102">
            <v>2778650</v>
          </cell>
          <cell r="M102">
            <v>2851144</v>
          </cell>
          <cell r="N102">
            <v>2919143</v>
          </cell>
          <cell r="O102">
            <v>2985084</v>
          </cell>
          <cell r="P102">
            <v>3050787</v>
          </cell>
          <cell r="Q102">
            <v>3116800</v>
          </cell>
          <cell r="R102">
            <v>3182780</v>
          </cell>
          <cell r="S102">
            <v>3248583</v>
          </cell>
          <cell r="T102">
            <v>3313791</v>
          </cell>
          <cell r="U102">
            <v>3378103</v>
          </cell>
        </row>
        <row r="103">
          <cell r="A103" t="str">
            <v>Kyrgyzstan</v>
          </cell>
          <cell r="B103" t="str">
            <v>KGZ</v>
          </cell>
          <cell r="C103" t="str">
            <v>EEUR</v>
          </cell>
          <cell r="D103" t="str">
            <v>Som</v>
          </cell>
          <cell r="E103">
            <v>41.957000000000001</v>
          </cell>
          <cell r="F103">
            <v>4946446</v>
          </cell>
          <cell r="G103">
            <v>5005492</v>
          </cell>
          <cell r="H103">
            <v>5057329</v>
          </cell>
          <cell r="I103">
            <v>5104843</v>
          </cell>
          <cell r="J103">
            <v>5152508</v>
          </cell>
          <cell r="K103">
            <v>5203547</v>
          </cell>
          <cell r="L103">
            <v>5258626</v>
          </cell>
          <cell r="M103">
            <v>5316544</v>
          </cell>
          <cell r="N103">
            <v>5376432</v>
          </cell>
          <cell r="O103">
            <v>5436821</v>
          </cell>
          <cell r="P103">
            <v>5496576</v>
          </cell>
          <cell r="Q103">
            <v>5555511</v>
          </cell>
          <cell r="R103">
            <v>5613828</v>
          </cell>
          <cell r="S103">
            <v>5671192</v>
          </cell>
          <cell r="T103">
            <v>5727266</v>
          </cell>
          <cell r="U103">
            <v>5781759</v>
          </cell>
        </row>
        <row r="104">
          <cell r="A104" t="str">
            <v>Lao PDR</v>
          </cell>
          <cell r="B104" t="str">
            <v>LAO</v>
          </cell>
          <cell r="C104" t="str">
            <v>WPR</v>
          </cell>
          <cell r="F104">
            <v>5223970</v>
          </cell>
          <cell r="G104">
            <v>5315553</v>
          </cell>
          <cell r="H104">
            <v>5402422</v>
          </cell>
          <cell r="I104">
            <v>5487227</v>
          </cell>
          <cell r="J104">
            <v>5573531</v>
          </cell>
          <cell r="K104">
            <v>5663910</v>
          </cell>
          <cell r="L104">
            <v>5759402</v>
          </cell>
          <cell r="M104">
            <v>5859393</v>
          </cell>
          <cell r="N104">
            <v>5962765</v>
          </cell>
          <cell r="O104">
            <v>6067645</v>
          </cell>
          <cell r="P104">
            <v>6172622</v>
          </cell>
          <cell r="Q104">
            <v>6277416</v>
          </cell>
          <cell r="R104">
            <v>6382398</v>
          </cell>
          <cell r="S104">
            <v>6487556</v>
          </cell>
          <cell r="T104">
            <v>6592999</v>
          </cell>
          <cell r="U104">
            <v>6698747</v>
          </cell>
        </row>
        <row r="105">
          <cell r="A105" t="str">
            <v>Latvia</v>
          </cell>
          <cell r="B105" t="str">
            <v>LVA</v>
          </cell>
          <cell r="C105" t="str">
            <v>EEUR</v>
          </cell>
          <cell r="F105">
            <v>2378853</v>
          </cell>
          <cell r="G105">
            <v>2361384</v>
          </cell>
          <cell r="H105">
            <v>2345021</v>
          </cell>
          <cell r="I105">
            <v>2329670</v>
          </cell>
          <cell r="J105">
            <v>2315283</v>
          </cell>
          <cell r="K105">
            <v>2301793</v>
          </cell>
          <cell r="L105">
            <v>2289095</v>
          </cell>
          <cell r="M105">
            <v>2277044</v>
          </cell>
          <cell r="N105">
            <v>2265485</v>
          </cell>
          <cell r="O105">
            <v>2254252</v>
          </cell>
          <cell r="P105">
            <v>2243209</v>
          </cell>
          <cell r="Q105">
            <v>2232249</v>
          </cell>
          <cell r="R105">
            <v>2221319</v>
          </cell>
          <cell r="S105">
            <v>2210412</v>
          </cell>
          <cell r="T105">
            <v>2199554</v>
          </cell>
          <cell r="U105">
            <v>2188749</v>
          </cell>
        </row>
        <row r="106">
          <cell r="A106" t="str">
            <v>Lebanon</v>
          </cell>
          <cell r="B106" t="str">
            <v>LEB</v>
          </cell>
          <cell r="C106" t="str">
            <v>EMR</v>
          </cell>
          <cell r="F106">
            <v>3772283</v>
          </cell>
          <cell r="G106">
            <v>3820719</v>
          </cell>
          <cell r="H106">
            <v>3869218</v>
          </cell>
          <cell r="I106">
            <v>3917538</v>
          </cell>
          <cell r="J106">
            <v>3964891</v>
          </cell>
          <cell r="K106">
            <v>4010740</v>
          </cell>
          <cell r="L106">
            <v>4055301</v>
          </cell>
          <cell r="M106">
            <v>4099114</v>
          </cell>
          <cell r="N106">
            <v>4142299</v>
          </cell>
          <cell r="O106">
            <v>4184963</v>
          </cell>
          <cell r="P106">
            <v>4227181</v>
          </cell>
          <cell r="Q106">
            <v>4269044</v>
          </cell>
          <cell r="R106">
            <v>4310550</v>
          </cell>
          <cell r="S106">
            <v>4351561</v>
          </cell>
          <cell r="T106">
            <v>4391869</v>
          </cell>
          <cell r="U106">
            <v>4431324</v>
          </cell>
        </row>
        <row r="107">
          <cell r="A107" t="str">
            <v>Lesotho</v>
          </cell>
          <cell r="B107" t="str">
            <v>LES</v>
          </cell>
          <cell r="C107" t="str">
            <v>AFRhigh</v>
          </cell>
          <cell r="D107" t="str">
            <v>Loti</v>
          </cell>
          <cell r="E107">
            <v>6.9523700000000002</v>
          </cell>
          <cell r="F107">
            <v>1885509</v>
          </cell>
          <cell r="G107">
            <v>1910562</v>
          </cell>
          <cell r="H107">
            <v>1931748</v>
          </cell>
          <cell r="I107">
            <v>1949772</v>
          </cell>
          <cell r="J107">
            <v>1965823</v>
          </cell>
          <cell r="K107">
            <v>1980831</v>
          </cell>
          <cell r="L107">
            <v>1994888</v>
          </cell>
          <cell r="M107">
            <v>2007833</v>
          </cell>
          <cell r="N107">
            <v>2020076</v>
          </cell>
          <cell r="O107">
            <v>2032077</v>
          </cell>
          <cell r="P107">
            <v>2044175</v>
          </cell>
          <cell r="Q107">
            <v>2056601</v>
          </cell>
          <cell r="R107">
            <v>2069358</v>
          </cell>
          <cell r="S107">
            <v>2082256</v>
          </cell>
          <cell r="T107">
            <v>2094967</v>
          </cell>
          <cell r="U107">
            <v>2107250</v>
          </cell>
        </row>
        <row r="108">
          <cell r="A108" t="str">
            <v>Liberia</v>
          </cell>
          <cell r="B108" t="str">
            <v>LIB</v>
          </cell>
          <cell r="C108" t="str">
            <v>AFRlow</v>
          </cell>
          <cell r="D108" t="str">
            <v>Liberian Dollar</v>
          </cell>
          <cell r="E108">
            <v>46.13</v>
          </cell>
          <cell r="F108">
            <v>3071079</v>
          </cell>
          <cell r="G108">
            <v>3181050</v>
          </cell>
          <cell r="H108">
            <v>3247001</v>
          </cell>
          <cell r="I108">
            <v>3291527</v>
          </cell>
          <cell r="J108">
            <v>3348483</v>
          </cell>
          <cell r="K108">
            <v>3441796</v>
          </cell>
          <cell r="L108">
            <v>3578925</v>
          </cell>
          <cell r="M108">
            <v>3750264</v>
          </cell>
          <cell r="N108">
            <v>3942212</v>
          </cell>
          <cell r="O108">
            <v>4134031</v>
          </cell>
          <cell r="P108">
            <v>4310822</v>
          </cell>
          <cell r="Q108">
            <v>4468771</v>
          </cell>
          <cell r="R108">
            <v>4613314</v>
          </cell>
          <cell r="S108">
            <v>4749842</v>
          </cell>
          <cell r="T108">
            <v>4887102</v>
          </cell>
          <cell r="U108">
            <v>5031534</v>
          </cell>
        </row>
        <row r="109">
          <cell r="A109" t="str">
            <v>Libyan Arab Jamahiriya</v>
          </cell>
          <cell r="B109" t="str">
            <v>LIY</v>
          </cell>
          <cell r="C109" t="str">
            <v>EMR</v>
          </cell>
          <cell r="F109">
            <v>5345662</v>
          </cell>
          <cell r="G109">
            <v>5455571</v>
          </cell>
          <cell r="H109">
            <v>5567944</v>
          </cell>
          <cell r="I109">
            <v>5682648</v>
          </cell>
          <cell r="J109">
            <v>5799484</v>
          </cell>
          <cell r="K109">
            <v>5918217</v>
          </cell>
          <cell r="L109">
            <v>6038643</v>
          </cell>
          <cell r="M109">
            <v>6160481</v>
          </cell>
          <cell r="N109">
            <v>6283283</v>
          </cell>
          <cell r="O109">
            <v>6406518</v>
          </cell>
          <cell r="P109">
            <v>6529678</v>
          </cell>
          <cell r="Q109">
            <v>6652462</v>
          </cell>
          <cell r="R109">
            <v>6774499</v>
          </cell>
          <cell r="S109">
            <v>6895121</v>
          </cell>
          <cell r="T109">
            <v>7013561</v>
          </cell>
          <cell r="U109">
            <v>7129194</v>
          </cell>
        </row>
        <row r="110">
          <cell r="A110" t="str">
            <v>Lithuania</v>
          </cell>
          <cell r="B110" t="str">
            <v>LTU</v>
          </cell>
          <cell r="C110" t="str">
            <v>EEUR</v>
          </cell>
          <cell r="F110">
            <v>3502637</v>
          </cell>
          <cell r="G110">
            <v>3483353</v>
          </cell>
          <cell r="H110">
            <v>3467528</v>
          </cell>
          <cell r="I110">
            <v>3453818</v>
          </cell>
          <cell r="J110">
            <v>3440159</v>
          </cell>
          <cell r="K110">
            <v>3425077</v>
          </cell>
          <cell r="L110">
            <v>3408148</v>
          </cell>
          <cell r="M110">
            <v>3389937</v>
          </cell>
          <cell r="N110">
            <v>3371128</v>
          </cell>
          <cell r="O110">
            <v>3352789</v>
          </cell>
          <cell r="P110">
            <v>3335672</v>
          </cell>
          <cell r="Q110">
            <v>3319934</v>
          </cell>
          <cell r="R110">
            <v>3305232</v>
          </cell>
          <cell r="S110">
            <v>3291218</v>
          </cell>
          <cell r="T110">
            <v>3277364</v>
          </cell>
          <cell r="U110">
            <v>3263264</v>
          </cell>
        </row>
        <row r="111">
          <cell r="A111" t="str">
            <v>Luxembourg</v>
          </cell>
          <cell r="B111" t="str">
            <v>LUX</v>
          </cell>
          <cell r="C111" t="str">
            <v>EME</v>
          </cell>
          <cell r="F111">
            <v>436798</v>
          </cell>
          <cell r="G111">
            <v>441210</v>
          </cell>
          <cell r="H111">
            <v>445071</v>
          </cell>
          <cell r="I111">
            <v>448670</v>
          </cell>
          <cell r="J111">
            <v>452419</v>
          </cell>
          <cell r="K111">
            <v>456613</v>
          </cell>
          <cell r="L111">
            <v>461357</v>
          </cell>
          <cell r="M111">
            <v>466557</v>
          </cell>
          <cell r="N111">
            <v>472066</v>
          </cell>
          <cell r="O111">
            <v>477654</v>
          </cell>
          <cell r="P111">
            <v>483152</v>
          </cell>
          <cell r="Q111">
            <v>488527</v>
          </cell>
          <cell r="R111">
            <v>493840</v>
          </cell>
          <cell r="S111">
            <v>499129</v>
          </cell>
          <cell r="T111">
            <v>504459</v>
          </cell>
          <cell r="U111">
            <v>509881</v>
          </cell>
        </row>
        <row r="112">
          <cell r="A112" t="str">
            <v>Madagascar</v>
          </cell>
          <cell r="B112" t="str">
            <v>MAD</v>
          </cell>
          <cell r="C112" t="str">
            <v>AFRlow</v>
          </cell>
          <cell r="D112" t="str">
            <v>Franc</v>
          </cell>
          <cell r="E112">
            <v>6053.9</v>
          </cell>
          <cell r="F112">
            <v>16186700</v>
          </cell>
          <cell r="G112">
            <v>16662075</v>
          </cell>
          <cell r="H112">
            <v>17144957</v>
          </cell>
          <cell r="I112">
            <v>17635619</v>
          </cell>
          <cell r="J112">
            <v>18134706</v>
          </cell>
          <cell r="K112">
            <v>18642586</v>
          </cell>
          <cell r="L112">
            <v>19159010</v>
          </cell>
          <cell r="M112">
            <v>19683359</v>
          </cell>
          <cell r="N112">
            <v>20215200</v>
          </cell>
          <cell r="O112">
            <v>20754008</v>
          </cell>
          <cell r="P112">
            <v>21299276</v>
          </cell>
          <cell r="Q112">
            <v>21850675</v>
          </cell>
          <cell r="R112">
            <v>22407831</v>
          </cell>
          <cell r="S112">
            <v>22970122</v>
          </cell>
          <cell r="T112">
            <v>23536848</v>
          </cell>
          <cell r="U112">
            <v>24107405</v>
          </cell>
        </row>
        <row r="113">
          <cell r="A113" t="str">
            <v>Malawi</v>
          </cell>
          <cell r="B113" t="str">
            <v>MAL</v>
          </cell>
          <cell r="C113" t="str">
            <v>AFRhigh</v>
          </cell>
          <cell r="D113" t="str">
            <v>Kwacha</v>
          </cell>
          <cell r="E113">
            <v>108.0838</v>
          </cell>
          <cell r="F113">
            <v>11623368</v>
          </cell>
          <cell r="G113">
            <v>11944555</v>
          </cell>
          <cell r="H113">
            <v>12259852</v>
          </cell>
          <cell r="I113">
            <v>12573672</v>
          </cell>
          <cell r="J113">
            <v>12893865</v>
          </cell>
          <cell r="K113">
            <v>13226091</v>
          </cell>
          <cell r="L113">
            <v>13570713</v>
          </cell>
          <cell r="M113">
            <v>13925070</v>
          </cell>
          <cell r="N113">
            <v>14288374</v>
          </cell>
          <cell r="O113">
            <v>14659255</v>
          </cell>
          <cell r="P113">
            <v>15036663</v>
          </cell>
          <cell r="Q113">
            <v>15420300</v>
          </cell>
          <cell r="R113">
            <v>15810386</v>
          </cell>
          <cell r="S113">
            <v>16206948</v>
          </cell>
          <cell r="T113">
            <v>16610129</v>
          </cell>
          <cell r="U113">
            <v>17019894</v>
          </cell>
        </row>
        <row r="114">
          <cell r="A114" t="str">
            <v>Malaysia</v>
          </cell>
          <cell r="B114" t="str">
            <v>MAA</v>
          </cell>
          <cell r="C114" t="str">
            <v>WPR</v>
          </cell>
          <cell r="D114" t="str">
            <v>Ringgit</v>
          </cell>
          <cell r="E114">
            <v>3.8</v>
          </cell>
          <cell r="F114">
            <v>23273615</v>
          </cell>
          <cell r="G114">
            <v>23774848</v>
          </cell>
          <cell r="H114">
            <v>24258296</v>
          </cell>
          <cell r="I114">
            <v>24728210</v>
          </cell>
          <cell r="J114">
            <v>25191441</v>
          </cell>
          <cell r="K114">
            <v>25652985</v>
          </cell>
          <cell r="L114">
            <v>26113731</v>
          </cell>
          <cell r="M114">
            <v>26571879</v>
          </cell>
          <cell r="N114">
            <v>27026583</v>
          </cell>
          <cell r="O114">
            <v>27476265</v>
          </cell>
          <cell r="P114">
            <v>27919755</v>
          </cell>
          <cell r="Q114">
            <v>28356834</v>
          </cell>
          <cell r="R114">
            <v>28787916</v>
          </cell>
          <cell r="S114">
            <v>29213146</v>
          </cell>
          <cell r="T114">
            <v>29632802</v>
          </cell>
          <cell r="U114">
            <v>30046963</v>
          </cell>
        </row>
        <row r="115">
          <cell r="A115" t="str">
            <v>Maldives</v>
          </cell>
          <cell r="B115" t="str">
            <v>MAV</v>
          </cell>
          <cell r="C115" t="str">
            <v>SEAR</v>
          </cell>
          <cell r="F115">
            <v>272977</v>
          </cell>
          <cell r="G115">
            <v>277434</v>
          </cell>
          <cell r="H115">
            <v>281774</v>
          </cell>
          <cell r="I115">
            <v>286112</v>
          </cell>
          <cell r="J115">
            <v>290586</v>
          </cell>
          <cell r="K115">
            <v>295297</v>
          </cell>
          <cell r="L115">
            <v>300292</v>
          </cell>
          <cell r="M115">
            <v>305556</v>
          </cell>
          <cell r="N115">
            <v>311056</v>
          </cell>
          <cell r="O115">
            <v>316731</v>
          </cell>
          <cell r="P115">
            <v>322529</v>
          </cell>
          <cell r="Q115">
            <v>328442</v>
          </cell>
          <cell r="R115">
            <v>334469</v>
          </cell>
          <cell r="S115">
            <v>340583</v>
          </cell>
          <cell r="T115">
            <v>346749</v>
          </cell>
          <cell r="U115">
            <v>352937</v>
          </cell>
        </row>
        <row r="116">
          <cell r="A116" t="str">
            <v>Mali</v>
          </cell>
          <cell r="B116" t="str">
            <v>MAI</v>
          </cell>
          <cell r="C116" t="str">
            <v>AFRlow</v>
          </cell>
          <cell r="D116" t="str">
            <v>Franc</v>
          </cell>
          <cell r="E116">
            <v>561.04999999999995</v>
          </cell>
          <cell r="F116">
            <v>10004205</v>
          </cell>
          <cell r="G116">
            <v>10297961</v>
          </cell>
          <cell r="H116">
            <v>10606724</v>
          </cell>
          <cell r="I116">
            <v>10929518</v>
          </cell>
          <cell r="J116">
            <v>11264724</v>
          </cell>
          <cell r="K116">
            <v>11611090</v>
          </cell>
          <cell r="L116">
            <v>11968376</v>
          </cell>
          <cell r="M116">
            <v>12336800</v>
          </cell>
          <cell r="N116">
            <v>12716081</v>
          </cell>
          <cell r="O116">
            <v>13105969</v>
          </cell>
          <cell r="P116">
            <v>13506226</v>
          </cell>
          <cell r="Q116">
            <v>13916495</v>
          </cell>
          <cell r="R116">
            <v>14336515</v>
          </cell>
          <cell r="S116">
            <v>14766265</v>
          </cell>
          <cell r="T116">
            <v>15205808</v>
          </cell>
          <cell r="U116">
            <v>15655093</v>
          </cell>
        </row>
        <row r="117">
          <cell r="A117" t="str">
            <v>Malta</v>
          </cell>
          <cell r="B117" t="str">
            <v>MAT</v>
          </cell>
          <cell r="C117" t="str">
            <v>EME</v>
          </cell>
          <cell r="F117">
            <v>388906</v>
          </cell>
          <cell r="G117">
            <v>391520</v>
          </cell>
          <cell r="H117">
            <v>394379</v>
          </cell>
          <cell r="I117">
            <v>397325</v>
          </cell>
          <cell r="J117">
            <v>400126</v>
          </cell>
          <cell r="K117">
            <v>402617</v>
          </cell>
          <cell r="L117">
            <v>404748</v>
          </cell>
          <cell r="M117">
            <v>406583</v>
          </cell>
          <cell r="N117">
            <v>408212</v>
          </cell>
          <cell r="O117">
            <v>409769</v>
          </cell>
          <cell r="P117">
            <v>411355</v>
          </cell>
          <cell r="Q117">
            <v>412993</v>
          </cell>
          <cell r="R117">
            <v>414650</v>
          </cell>
          <cell r="S117">
            <v>416310</v>
          </cell>
          <cell r="T117">
            <v>417938</v>
          </cell>
          <cell r="U117">
            <v>419510</v>
          </cell>
        </row>
        <row r="118">
          <cell r="A118" t="str">
            <v>Marshall Islands</v>
          </cell>
          <cell r="B118" t="str">
            <v>MSI</v>
          </cell>
          <cell r="C118" t="str">
            <v>WPR</v>
          </cell>
          <cell r="F118">
            <v>52142</v>
          </cell>
          <cell r="G118">
            <v>52736</v>
          </cell>
          <cell r="H118">
            <v>53523</v>
          </cell>
          <cell r="I118">
            <v>54480</v>
          </cell>
          <cell r="J118">
            <v>55559</v>
          </cell>
          <cell r="K118">
            <v>56720</v>
          </cell>
          <cell r="L118">
            <v>57962</v>
          </cell>
          <cell r="M118">
            <v>59286</v>
          </cell>
          <cell r="N118">
            <v>60660</v>
          </cell>
          <cell r="O118">
            <v>62041</v>
          </cell>
          <cell r="P118">
            <v>63398</v>
          </cell>
          <cell r="Q118">
            <v>64713</v>
          </cell>
          <cell r="R118">
            <v>65986</v>
          </cell>
          <cell r="S118">
            <v>67216</v>
          </cell>
          <cell r="T118">
            <v>68414</v>
          </cell>
          <cell r="U118">
            <v>69584</v>
          </cell>
        </row>
        <row r="119">
          <cell r="A119" t="str">
            <v>Mauritania</v>
          </cell>
          <cell r="B119" t="str">
            <v>MAU</v>
          </cell>
          <cell r="C119" t="str">
            <v>AFRlow</v>
          </cell>
          <cell r="D119" t="str">
            <v>Ouguiya</v>
          </cell>
          <cell r="E119">
            <v>262.64999999999998</v>
          </cell>
          <cell r="F119">
            <v>2566152</v>
          </cell>
          <cell r="G119">
            <v>2642299</v>
          </cell>
          <cell r="H119">
            <v>2720900</v>
          </cell>
          <cell r="I119">
            <v>2801196</v>
          </cell>
          <cell r="J119">
            <v>2882186</v>
          </cell>
          <cell r="K119">
            <v>2963105</v>
          </cell>
          <cell r="L119">
            <v>3043639</v>
          </cell>
          <cell r="M119">
            <v>3123818</v>
          </cell>
          <cell r="N119">
            <v>3203648</v>
          </cell>
          <cell r="O119">
            <v>3283266</v>
          </cell>
          <cell r="P119">
            <v>3362773</v>
          </cell>
          <cell r="Q119">
            <v>3442082</v>
          </cell>
          <cell r="R119">
            <v>3521094</v>
          </cell>
          <cell r="S119">
            <v>3599906</v>
          </cell>
          <cell r="T119">
            <v>3678667</v>
          </cell>
          <cell r="U119">
            <v>3757486</v>
          </cell>
        </row>
        <row r="120">
          <cell r="A120" t="str">
            <v>Mauritius</v>
          </cell>
          <cell r="B120" t="str">
            <v>MAS</v>
          </cell>
          <cell r="C120" t="str">
            <v>AFRlow</v>
          </cell>
          <cell r="D120" t="str">
            <v>Rupee</v>
          </cell>
          <cell r="E120">
            <v>28.33</v>
          </cell>
          <cell r="F120">
            <v>1185844</v>
          </cell>
          <cell r="G120">
            <v>1197365</v>
          </cell>
          <cell r="H120">
            <v>1208666</v>
          </cell>
          <cell r="I120">
            <v>1219740</v>
          </cell>
          <cell r="J120">
            <v>1230578</v>
          </cell>
          <cell r="K120">
            <v>1241173</v>
          </cell>
          <cell r="L120">
            <v>1251526</v>
          </cell>
          <cell r="M120">
            <v>1261643</v>
          </cell>
          <cell r="N120">
            <v>1271538</v>
          </cell>
          <cell r="O120">
            <v>1281225</v>
          </cell>
          <cell r="P120">
            <v>1290718</v>
          </cell>
          <cell r="Q120">
            <v>1300016</v>
          </cell>
          <cell r="R120">
            <v>1309113</v>
          </cell>
          <cell r="S120">
            <v>1318015</v>
          </cell>
          <cell r="T120">
            <v>1326723</v>
          </cell>
          <cell r="U120">
            <v>1335238</v>
          </cell>
        </row>
        <row r="121">
          <cell r="A121" t="str">
            <v>Mexico</v>
          </cell>
          <cell r="B121" t="str">
            <v>MEX</v>
          </cell>
          <cell r="C121" t="str">
            <v>LAC</v>
          </cell>
          <cell r="D121" t="str">
            <v>Peso</v>
          </cell>
          <cell r="E121">
            <v>11.170400000000001</v>
          </cell>
          <cell r="F121">
            <v>99734627</v>
          </cell>
          <cell r="G121">
            <v>100834335</v>
          </cell>
          <cell r="H121">
            <v>101734000</v>
          </cell>
          <cell r="I121">
            <v>102524964</v>
          </cell>
          <cell r="J121">
            <v>103337893</v>
          </cell>
          <cell r="K121">
            <v>104266392</v>
          </cell>
          <cell r="L121">
            <v>105342118</v>
          </cell>
          <cell r="M121">
            <v>106534878</v>
          </cell>
          <cell r="N121">
            <v>107801060</v>
          </cell>
          <cell r="O121">
            <v>109070839</v>
          </cell>
          <cell r="P121">
            <v>110292650</v>
          </cell>
          <cell r="Q121">
            <v>111456586</v>
          </cell>
          <cell r="R121">
            <v>112578490</v>
          </cell>
          <cell r="S121">
            <v>113662505</v>
          </cell>
          <cell r="T121">
            <v>114719096</v>
          </cell>
          <cell r="U121">
            <v>115755686</v>
          </cell>
        </row>
        <row r="122">
          <cell r="A122" t="str">
            <v>Micronesia</v>
          </cell>
          <cell r="B122" t="str">
            <v>MIC</v>
          </cell>
          <cell r="C122" t="str">
            <v>WPR</v>
          </cell>
          <cell r="F122">
            <v>107095</v>
          </cell>
          <cell r="G122">
            <v>107360</v>
          </cell>
          <cell r="H122">
            <v>107905</v>
          </cell>
          <cell r="I122">
            <v>108637</v>
          </cell>
          <cell r="J122">
            <v>109393</v>
          </cell>
          <cell r="K122">
            <v>110058</v>
          </cell>
          <cell r="L122">
            <v>110617</v>
          </cell>
          <cell r="M122">
            <v>111120</v>
          </cell>
          <cell r="N122">
            <v>111594</v>
          </cell>
          <cell r="O122">
            <v>112080</v>
          </cell>
          <cell r="P122">
            <v>112610</v>
          </cell>
          <cell r="Q122">
            <v>113187</v>
          </cell>
          <cell r="R122">
            <v>113802</v>
          </cell>
          <cell r="S122">
            <v>114458</v>
          </cell>
          <cell r="T122">
            <v>115160</v>
          </cell>
          <cell r="U122">
            <v>115908</v>
          </cell>
        </row>
        <row r="123">
          <cell r="A123" t="str">
            <v>Monaco</v>
          </cell>
          <cell r="B123" t="str">
            <v>MON</v>
          </cell>
          <cell r="C123" t="str">
            <v>EME</v>
          </cell>
          <cell r="F123">
            <v>32009</v>
          </cell>
          <cell r="G123">
            <v>32088</v>
          </cell>
          <cell r="H123">
            <v>32182</v>
          </cell>
          <cell r="I123">
            <v>32286</v>
          </cell>
          <cell r="J123">
            <v>32394</v>
          </cell>
          <cell r="K123">
            <v>32500</v>
          </cell>
          <cell r="L123">
            <v>32604</v>
          </cell>
          <cell r="M123">
            <v>32711</v>
          </cell>
          <cell r="N123">
            <v>32819</v>
          </cell>
          <cell r="O123">
            <v>32931</v>
          </cell>
          <cell r="P123">
            <v>33047</v>
          </cell>
          <cell r="Q123">
            <v>33167</v>
          </cell>
          <cell r="R123">
            <v>33290</v>
          </cell>
          <cell r="S123">
            <v>33419</v>
          </cell>
          <cell r="T123">
            <v>33552</v>
          </cell>
          <cell r="U123">
            <v>33692</v>
          </cell>
        </row>
        <row r="124">
          <cell r="A124" t="str">
            <v>Mongolia</v>
          </cell>
          <cell r="B124" t="str">
            <v>MOG</v>
          </cell>
          <cell r="C124" t="str">
            <v>WPR</v>
          </cell>
          <cell r="F124">
            <v>2469515</v>
          </cell>
          <cell r="G124">
            <v>2488213</v>
          </cell>
          <cell r="H124">
            <v>2509463</v>
          </cell>
          <cell r="I124">
            <v>2532653</v>
          </cell>
          <cell r="J124">
            <v>2556665</v>
          </cell>
          <cell r="K124">
            <v>2580704</v>
          </cell>
          <cell r="L124">
            <v>2604629</v>
          </cell>
          <cell r="M124">
            <v>2628837</v>
          </cell>
          <cell r="N124">
            <v>2653679</v>
          </cell>
          <cell r="O124">
            <v>2679663</v>
          </cell>
          <cell r="P124">
            <v>2707104</v>
          </cell>
          <cell r="Q124">
            <v>2736083</v>
          </cell>
          <cell r="R124">
            <v>2766298</v>
          </cell>
          <cell r="S124">
            <v>2797213</v>
          </cell>
          <cell r="T124">
            <v>2828087</v>
          </cell>
          <cell r="U124">
            <v>2858349</v>
          </cell>
        </row>
        <row r="125">
          <cell r="A125" t="str">
            <v>Montenegro</v>
          </cell>
          <cell r="B125" t="str">
            <v>MNE</v>
          </cell>
          <cell r="C125" t="str">
            <v>CEUR</v>
          </cell>
          <cell r="F125">
            <v>0</v>
          </cell>
          <cell r="G125">
            <v>0</v>
          </cell>
          <cell r="H125">
            <v>0</v>
          </cell>
          <cell r="I125">
            <v>0</v>
          </cell>
          <cell r="J125">
            <v>0</v>
          </cell>
          <cell r="K125">
            <v>607969</v>
          </cell>
          <cell r="L125">
            <v>601022</v>
          </cell>
          <cell r="M125">
            <v>597987</v>
          </cell>
          <cell r="N125">
            <v>597851</v>
          </cell>
          <cell r="O125">
            <v>598881</v>
          </cell>
          <cell r="P125">
            <v>599784</v>
          </cell>
          <cell r="Q125">
            <v>600404</v>
          </cell>
          <cell r="R125">
            <v>601175</v>
          </cell>
          <cell r="S125">
            <v>602061</v>
          </cell>
          <cell r="T125">
            <v>603116</v>
          </cell>
          <cell r="U125">
            <v>604366</v>
          </cell>
        </row>
        <row r="126">
          <cell r="A126" t="str">
            <v>Montserrat</v>
          </cell>
          <cell r="B126" t="str">
            <v>MOT</v>
          </cell>
          <cell r="C126" t="str">
            <v>LAC</v>
          </cell>
          <cell r="F126">
            <v>4958</v>
          </cell>
          <cell r="G126">
            <v>4636</v>
          </cell>
          <cell r="H126">
            <v>4688</v>
          </cell>
          <cell r="I126">
            <v>4990</v>
          </cell>
          <cell r="J126">
            <v>5351</v>
          </cell>
          <cell r="K126">
            <v>5628</v>
          </cell>
          <cell r="L126">
            <v>5789</v>
          </cell>
          <cell r="M126">
            <v>5875</v>
          </cell>
          <cell r="N126">
            <v>5905</v>
          </cell>
          <cell r="O126">
            <v>5924</v>
          </cell>
          <cell r="P126">
            <v>5962</v>
          </cell>
          <cell r="Q126">
            <v>6017</v>
          </cell>
          <cell r="R126">
            <v>6074</v>
          </cell>
          <cell r="S126">
            <v>6129</v>
          </cell>
          <cell r="T126">
            <v>6181</v>
          </cell>
          <cell r="U126">
            <v>6231</v>
          </cell>
        </row>
        <row r="127">
          <cell r="A127" t="str">
            <v>Morocco</v>
          </cell>
          <cell r="B127" t="str">
            <v>MOR</v>
          </cell>
          <cell r="C127" t="str">
            <v>EMR</v>
          </cell>
          <cell r="D127" t="str">
            <v>Dirham</v>
          </cell>
          <cell r="E127">
            <v>9.3030000000000008</v>
          </cell>
          <cell r="F127">
            <v>28827115</v>
          </cell>
          <cell r="G127">
            <v>29166464</v>
          </cell>
          <cell r="H127">
            <v>29495378</v>
          </cell>
          <cell r="I127">
            <v>29820777</v>
          </cell>
          <cell r="J127">
            <v>30151789</v>
          </cell>
          <cell r="K127">
            <v>30494991</v>
          </cell>
          <cell r="L127">
            <v>30852971</v>
          </cell>
          <cell r="M127">
            <v>31224136</v>
          </cell>
          <cell r="N127">
            <v>31605616</v>
          </cell>
          <cell r="O127">
            <v>31992592</v>
          </cell>
          <cell r="P127">
            <v>32381283</v>
          </cell>
          <cell r="Q127">
            <v>32770856</v>
          </cell>
          <cell r="R127">
            <v>33161739</v>
          </cell>
          <cell r="S127">
            <v>33552747.000000004</v>
          </cell>
          <cell r="T127">
            <v>33942706</v>
          </cell>
          <cell r="U127">
            <v>34330482</v>
          </cell>
        </row>
        <row r="128">
          <cell r="A128" t="str">
            <v>Mozambique</v>
          </cell>
          <cell r="B128" t="str">
            <v>MOZ</v>
          </cell>
          <cell r="C128" t="str">
            <v>AFRhigh</v>
          </cell>
          <cell r="D128" t="str">
            <v>Meticai</v>
          </cell>
          <cell r="E128">
            <v>23809</v>
          </cell>
          <cell r="F128">
            <v>18194196</v>
          </cell>
          <cell r="G128">
            <v>18660161</v>
          </cell>
          <cell r="H128">
            <v>19134153</v>
          </cell>
          <cell r="I128">
            <v>19609837</v>
          </cell>
          <cell r="J128">
            <v>20078143</v>
          </cell>
          <cell r="K128">
            <v>20532675</v>
          </cell>
          <cell r="L128">
            <v>20971449</v>
          </cell>
          <cell r="M128">
            <v>21396916</v>
          </cell>
          <cell r="N128">
            <v>21812551</v>
          </cell>
          <cell r="O128">
            <v>22223742</v>
          </cell>
          <cell r="P128">
            <v>22634617</v>
          </cell>
          <cell r="Q128">
            <v>23046062</v>
          </cell>
          <cell r="R128">
            <v>23457418</v>
          </cell>
          <cell r="S128">
            <v>23869488</v>
          </cell>
          <cell r="T128">
            <v>24282869</v>
          </cell>
          <cell r="U128">
            <v>24698027</v>
          </cell>
        </row>
        <row r="129">
          <cell r="A129" t="str">
            <v>Myanmar</v>
          </cell>
          <cell r="B129" t="str">
            <v>MMR</v>
          </cell>
          <cell r="C129" t="str">
            <v>SEAR</v>
          </cell>
          <cell r="D129" t="str">
            <v>Kyat</v>
          </cell>
          <cell r="E129">
            <v>5.9417</v>
          </cell>
          <cell r="F129">
            <v>45884007</v>
          </cell>
          <cell r="G129">
            <v>46343313</v>
          </cell>
          <cell r="H129">
            <v>46767998</v>
          </cell>
          <cell r="I129">
            <v>47169814</v>
          </cell>
          <cell r="J129">
            <v>47565497</v>
          </cell>
          <cell r="K129">
            <v>47967266</v>
          </cell>
          <cell r="L129">
            <v>48379206</v>
          </cell>
          <cell r="M129">
            <v>48798212</v>
          </cell>
          <cell r="N129">
            <v>49220560</v>
          </cell>
          <cell r="O129">
            <v>49639691</v>
          </cell>
          <cell r="P129">
            <v>50050767</v>
          </cell>
          <cell r="Q129">
            <v>50453315</v>
          </cell>
          <cell r="R129">
            <v>50849157</v>
          </cell>
          <cell r="S129">
            <v>51238318</v>
          </cell>
          <cell r="T129">
            <v>51621171</v>
          </cell>
          <cell r="U129">
            <v>51997923</v>
          </cell>
        </row>
        <row r="130">
          <cell r="A130" t="str">
            <v>Namibia</v>
          </cell>
          <cell r="B130" t="str">
            <v>NAM</v>
          </cell>
          <cell r="C130" t="str">
            <v>AFRhigh</v>
          </cell>
          <cell r="D130" t="str">
            <v>Namibia Dollar</v>
          </cell>
          <cell r="E130">
            <v>6.9523700000000002</v>
          </cell>
          <cell r="F130">
            <v>1879458</v>
          </cell>
          <cell r="G130">
            <v>1913018</v>
          </cell>
          <cell r="H130">
            <v>1942243</v>
          </cell>
          <cell r="I130">
            <v>1968514</v>
          </cell>
          <cell r="J130">
            <v>1993832</v>
          </cell>
          <cell r="K130">
            <v>2019677</v>
          </cell>
          <cell r="L130">
            <v>2046555</v>
          </cell>
          <cell r="M130">
            <v>2074148</v>
          </cell>
          <cell r="N130">
            <v>2102140</v>
          </cell>
          <cell r="O130">
            <v>2129905</v>
          </cell>
          <cell r="P130">
            <v>2157021</v>
          </cell>
          <cell r="Q130">
            <v>2183452</v>
          </cell>
          <cell r="R130">
            <v>2209496</v>
          </cell>
          <cell r="S130">
            <v>2235433</v>
          </cell>
          <cell r="T130">
            <v>2261648</v>
          </cell>
          <cell r="U130">
            <v>2288402</v>
          </cell>
        </row>
        <row r="131">
          <cell r="A131" t="str">
            <v>Nauru</v>
          </cell>
          <cell r="B131" t="str">
            <v>NRU</v>
          </cell>
          <cell r="C131" t="str">
            <v>WPR</v>
          </cell>
          <cell r="F131">
            <v>10038</v>
          </cell>
          <cell r="G131">
            <v>10043</v>
          </cell>
          <cell r="H131">
            <v>10055</v>
          </cell>
          <cell r="I131">
            <v>10072</v>
          </cell>
          <cell r="J131">
            <v>10092</v>
          </cell>
          <cell r="K131">
            <v>10111</v>
          </cell>
          <cell r="L131">
            <v>10130</v>
          </cell>
          <cell r="M131">
            <v>10152</v>
          </cell>
          <cell r="N131">
            <v>10180</v>
          </cell>
          <cell r="O131">
            <v>10214</v>
          </cell>
          <cell r="P131">
            <v>10258</v>
          </cell>
          <cell r="Q131">
            <v>10314</v>
          </cell>
          <cell r="R131">
            <v>10378</v>
          </cell>
          <cell r="S131">
            <v>10448</v>
          </cell>
          <cell r="T131">
            <v>10517</v>
          </cell>
          <cell r="U131">
            <v>10582</v>
          </cell>
        </row>
        <row r="132">
          <cell r="A132" t="str">
            <v>Nepal</v>
          </cell>
          <cell r="B132" t="str">
            <v>NEP</v>
          </cell>
          <cell r="C132" t="str">
            <v>SEAR</v>
          </cell>
          <cell r="D132" t="str">
            <v>Rupee</v>
          </cell>
          <cell r="E132">
            <v>74.349999999999994</v>
          </cell>
          <cell r="F132">
            <v>24419299</v>
          </cell>
          <cell r="G132">
            <v>24958461</v>
          </cell>
          <cell r="H132">
            <v>25491156</v>
          </cell>
          <cell r="I132">
            <v>26021103</v>
          </cell>
          <cell r="J132">
            <v>26553885</v>
          </cell>
          <cell r="K132">
            <v>27093656</v>
          </cell>
          <cell r="L132">
            <v>27641362</v>
          </cell>
          <cell r="M132">
            <v>28195993</v>
          </cell>
          <cell r="N132">
            <v>28757414</v>
          </cell>
          <cell r="O132">
            <v>29324968</v>
          </cell>
          <cell r="P132">
            <v>29898097</v>
          </cell>
          <cell r="Q132">
            <v>30476765</v>
          </cell>
          <cell r="R132">
            <v>31061053</v>
          </cell>
          <cell r="S132">
            <v>31650542</v>
          </cell>
          <cell r="T132">
            <v>32244676</v>
          </cell>
          <cell r="U132">
            <v>32842832.000000004</v>
          </cell>
        </row>
        <row r="133">
          <cell r="A133" t="str">
            <v>Netherlands</v>
          </cell>
          <cell r="B133" t="str">
            <v>NET</v>
          </cell>
          <cell r="C133" t="str">
            <v>EME</v>
          </cell>
          <cell r="F133">
            <v>15923887</v>
          </cell>
          <cell r="G133">
            <v>16014106</v>
          </cell>
          <cell r="H133">
            <v>16103123</v>
          </cell>
          <cell r="I133">
            <v>16187702</v>
          </cell>
          <cell r="J133">
            <v>16263531</v>
          </cell>
          <cell r="K133">
            <v>16327690</v>
          </cell>
          <cell r="L133">
            <v>16378997</v>
          </cell>
          <cell r="M133">
            <v>16418826</v>
          </cell>
          <cell r="N133">
            <v>16450022</v>
          </cell>
          <cell r="O133">
            <v>16476766</v>
          </cell>
          <cell r="P133">
            <v>16502272</v>
          </cell>
          <cell r="Q133">
            <v>16527599.999999998</v>
          </cell>
          <cell r="R133">
            <v>16552443</v>
          </cell>
          <cell r="S133">
            <v>16577046.999999998</v>
          </cell>
          <cell r="T133">
            <v>16601294.000000002</v>
          </cell>
          <cell r="U133">
            <v>16625232</v>
          </cell>
        </row>
        <row r="134">
          <cell r="A134" t="str">
            <v>Netherlands Antilles</v>
          </cell>
          <cell r="B134" t="str">
            <v>NEA</v>
          </cell>
          <cell r="C134" t="str">
            <v>LAC</v>
          </cell>
          <cell r="F134">
            <v>180665</v>
          </cell>
          <cell r="G134">
            <v>180410</v>
          </cell>
          <cell r="H134">
            <v>181028</v>
          </cell>
          <cell r="I134">
            <v>182385</v>
          </cell>
          <cell r="J134">
            <v>184240</v>
          </cell>
          <cell r="K134">
            <v>186392</v>
          </cell>
          <cell r="L134">
            <v>188838</v>
          </cell>
          <cell r="M134">
            <v>191572</v>
          </cell>
          <cell r="N134">
            <v>194381</v>
          </cell>
          <cell r="O134">
            <v>197001</v>
          </cell>
          <cell r="P134">
            <v>199241</v>
          </cell>
          <cell r="Q134">
            <v>201000</v>
          </cell>
          <cell r="R134">
            <v>202307</v>
          </cell>
          <cell r="S134">
            <v>203255</v>
          </cell>
          <cell r="T134">
            <v>204007</v>
          </cell>
          <cell r="U134">
            <v>204685</v>
          </cell>
        </row>
        <row r="135">
          <cell r="A135" t="str">
            <v>New Caledonia</v>
          </cell>
          <cell r="B135" t="str">
            <v>NEC</v>
          </cell>
          <cell r="C135" t="str">
            <v>WPR</v>
          </cell>
          <cell r="F135">
            <v>215017</v>
          </cell>
          <cell r="G135">
            <v>219049</v>
          </cell>
          <cell r="H135">
            <v>222930</v>
          </cell>
          <cell r="I135">
            <v>226706</v>
          </cell>
          <cell r="J135">
            <v>230441</v>
          </cell>
          <cell r="K135">
            <v>234185</v>
          </cell>
          <cell r="L135">
            <v>237950</v>
          </cell>
          <cell r="M135">
            <v>241724</v>
          </cell>
          <cell r="N135">
            <v>245487</v>
          </cell>
          <cell r="O135">
            <v>249213</v>
          </cell>
          <cell r="P135">
            <v>252881</v>
          </cell>
          <cell r="Q135">
            <v>256487</v>
          </cell>
          <cell r="R135">
            <v>260040</v>
          </cell>
          <cell r="S135">
            <v>263548</v>
          </cell>
          <cell r="T135">
            <v>267022</v>
          </cell>
          <cell r="U135">
            <v>270472</v>
          </cell>
        </row>
        <row r="136">
          <cell r="A136" t="str">
            <v>New Zealand</v>
          </cell>
          <cell r="B136" t="str">
            <v>NEZ</v>
          </cell>
          <cell r="C136" t="str">
            <v>EME</v>
          </cell>
          <cell r="F136">
            <v>3854038</v>
          </cell>
          <cell r="G136">
            <v>3898775</v>
          </cell>
          <cell r="H136">
            <v>3948132</v>
          </cell>
          <cell r="I136">
            <v>3999785</v>
          </cell>
          <cell r="J136">
            <v>4050276</v>
          </cell>
          <cell r="K136">
            <v>4097112</v>
          </cell>
          <cell r="L136">
            <v>4139585</v>
          </cell>
          <cell r="M136">
            <v>4178523</v>
          </cell>
          <cell r="N136">
            <v>4214814</v>
          </cell>
          <cell r="O136">
            <v>4249927</v>
          </cell>
          <cell r="P136">
            <v>4284947</v>
          </cell>
          <cell r="Q136">
            <v>4320048</v>
          </cell>
          <cell r="R136">
            <v>4354872</v>
          </cell>
          <cell r="S136">
            <v>4389357</v>
          </cell>
          <cell r="T136">
            <v>4423321</v>
          </cell>
          <cell r="U136">
            <v>4456641</v>
          </cell>
        </row>
        <row r="137">
          <cell r="A137" t="str">
            <v>Nicaragua</v>
          </cell>
          <cell r="B137" t="str">
            <v>NIC</v>
          </cell>
          <cell r="C137" t="str">
            <v>LAC</v>
          </cell>
          <cell r="D137" t="str">
            <v>Cordoba</v>
          </cell>
          <cell r="E137">
            <v>15.36</v>
          </cell>
          <cell r="F137">
            <v>5108209</v>
          </cell>
          <cell r="G137">
            <v>5184137</v>
          </cell>
          <cell r="H137">
            <v>5256034</v>
          </cell>
          <cell r="I137">
            <v>5325251</v>
          </cell>
          <cell r="J137">
            <v>5393597</v>
          </cell>
          <cell r="K137">
            <v>5462539</v>
          </cell>
          <cell r="L137">
            <v>5532364</v>
          </cell>
          <cell r="M137">
            <v>5603192</v>
          </cell>
          <cell r="N137">
            <v>5676067</v>
          </cell>
          <cell r="O137">
            <v>5752158</v>
          </cell>
          <cell r="P137">
            <v>5832180</v>
          </cell>
          <cell r="Q137">
            <v>5916692</v>
          </cell>
          <cell r="R137">
            <v>6005243</v>
          </cell>
          <cell r="S137">
            <v>6096229</v>
          </cell>
          <cell r="T137">
            <v>6187375</v>
          </cell>
          <cell r="U137">
            <v>6276960</v>
          </cell>
        </row>
        <row r="138">
          <cell r="A138" t="str">
            <v>Niger</v>
          </cell>
          <cell r="B138" t="str">
            <v>NIG</v>
          </cell>
          <cell r="C138" t="str">
            <v>AFRlow</v>
          </cell>
          <cell r="D138" t="str">
            <v>Franc</v>
          </cell>
          <cell r="E138">
            <v>561.04999999999995</v>
          </cell>
          <cell r="F138">
            <v>11123951</v>
          </cell>
          <cell r="G138">
            <v>11526789</v>
          </cell>
          <cell r="H138">
            <v>11940808</v>
          </cell>
          <cell r="I138">
            <v>12367244</v>
          </cell>
          <cell r="J138">
            <v>12807896</v>
          </cell>
          <cell r="K138">
            <v>13264190</v>
          </cell>
          <cell r="L138">
            <v>13736722</v>
          </cell>
          <cell r="M138">
            <v>14225523</v>
          </cell>
          <cell r="N138">
            <v>14730798</v>
          </cell>
          <cell r="O138">
            <v>15252608</v>
          </cell>
          <cell r="P138">
            <v>15791139</v>
          </cell>
          <cell r="Q138">
            <v>16346781</v>
          </cell>
          <cell r="R138">
            <v>16920154</v>
          </cell>
          <cell r="S138">
            <v>17511950</v>
          </cell>
          <cell r="T138">
            <v>18122955</v>
          </cell>
          <cell r="U138">
            <v>18753866</v>
          </cell>
        </row>
        <row r="139">
          <cell r="A139" t="str">
            <v>Nigeria</v>
          </cell>
          <cell r="B139" t="str">
            <v>NIE</v>
          </cell>
          <cell r="C139" t="str">
            <v>AFRhigh</v>
          </cell>
          <cell r="D139" t="str">
            <v>Naira</v>
          </cell>
          <cell r="E139">
            <v>127.605</v>
          </cell>
          <cell r="F139">
            <v>124772607</v>
          </cell>
          <cell r="G139">
            <v>128038623</v>
          </cell>
          <cell r="H139">
            <v>131336204.99999999</v>
          </cell>
          <cell r="I139">
            <v>134659379</v>
          </cell>
          <cell r="J139">
            <v>138001086</v>
          </cell>
          <cell r="K139">
            <v>141356083</v>
          </cell>
          <cell r="L139">
            <v>144719953</v>
          </cell>
          <cell r="M139">
            <v>148092542</v>
          </cell>
          <cell r="N139">
            <v>151478125</v>
          </cell>
          <cell r="O139">
            <v>154883598</v>
          </cell>
          <cell r="P139">
            <v>158313209</v>
          </cell>
          <cell r="Q139">
            <v>161766975</v>
          </cell>
          <cell r="R139">
            <v>165240454</v>
          </cell>
          <cell r="S139">
            <v>168727935</v>
          </cell>
          <cell r="T139">
            <v>172221726</v>
          </cell>
          <cell r="U139">
            <v>175715469</v>
          </cell>
        </row>
        <row r="140">
          <cell r="A140" t="str">
            <v>Niue</v>
          </cell>
          <cell r="B140" t="str">
            <v>NIU</v>
          </cell>
          <cell r="C140" t="str">
            <v>WPR</v>
          </cell>
          <cell r="F140">
            <v>1877</v>
          </cell>
          <cell r="G140">
            <v>1813</v>
          </cell>
          <cell r="H140">
            <v>1758</v>
          </cell>
          <cell r="I140">
            <v>1711</v>
          </cell>
          <cell r="J140">
            <v>1671</v>
          </cell>
          <cell r="K140">
            <v>1632</v>
          </cell>
          <cell r="L140">
            <v>1597</v>
          </cell>
          <cell r="M140">
            <v>1565</v>
          </cell>
          <cell r="N140">
            <v>1538</v>
          </cell>
          <cell r="O140">
            <v>1512</v>
          </cell>
          <cell r="P140">
            <v>1488</v>
          </cell>
          <cell r="Q140">
            <v>1465</v>
          </cell>
          <cell r="R140">
            <v>1443</v>
          </cell>
          <cell r="S140">
            <v>1422</v>
          </cell>
          <cell r="T140">
            <v>1404</v>
          </cell>
          <cell r="U140">
            <v>1387</v>
          </cell>
        </row>
        <row r="141">
          <cell r="A141" t="str">
            <v>Northern Mariana Is</v>
          </cell>
          <cell r="B141" t="str">
            <v>NMI</v>
          </cell>
          <cell r="C141" t="str">
            <v>WPR</v>
          </cell>
          <cell r="F141">
            <v>69002</v>
          </cell>
          <cell r="G141">
            <v>71301</v>
          </cell>
          <cell r="H141">
            <v>73647</v>
          </cell>
          <cell r="I141">
            <v>75977</v>
          </cell>
          <cell r="J141">
            <v>78202</v>
          </cell>
          <cell r="K141">
            <v>80258</v>
          </cell>
          <cell r="L141">
            <v>82128</v>
          </cell>
          <cell r="M141">
            <v>83837</v>
          </cell>
          <cell r="N141">
            <v>85425</v>
          </cell>
          <cell r="O141">
            <v>86953</v>
          </cell>
          <cell r="P141">
            <v>88466</v>
          </cell>
          <cell r="Q141">
            <v>89974</v>
          </cell>
          <cell r="R141">
            <v>91472</v>
          </cell>
          <cell r="S141">
            <v>92966</v>
          </cell>
          <cell r="T141">
            <v>94461</v>
          </cell>
          <cell r="U141">
            <v>95959</v>
          </cell>
        </row>
        <row r="142">
          <cell r="A142" t="str">
            <v>Norway</v>
          </cell>
          <cell r="B142" t="str">
            <v>NOR</v>
          </cell>
          <cell r="C142" t="str">
            <v>EME</v>
          </cell>
          <cell r="F142">
            <v>4488727</v>
          </cell>
          <cell r="G142">
            <v>4517562</v>
          </cell>
          <cell r="H142">
            <v>4547435</v>
          </cell>
          <cell r="I142">
            <v>4577948</v>
          </cell>
          <cell r="J142">
            <v>4608550</v>
          </cell>
          <cell r="K142">
            <v>4638836</v>
          </cell>
          <cell r="L142">
            <v>4668658</v>
          </cell>
          <cell r="M142">
            <v>4698097</v>
          </cell>
          <cell r="N142">
            <v>4727260</v>
          </cell>
          <cell r="O142">
            <v>4756341</v>
          </cell>
          <cell r="P142">
            <v>4785489</v>
          </cell>
          <cell r="Q142">
            <v>4814708</v>
          </cell>
          <cell r="R142">
            <v>4843936</v>
          </cell>
          <cell r="S142">
            <v>4873179</v>
          </cell>
          <cell r="T142">
            <v>4902439</v>
          </cell>
          <cell r="U142">
            <v>4931719</v>
          </cell>
        </row>
        <row r="143">
          <cell r="A143" t="str">
            <v>Oman</v>
          </cell>
          <cell r="B143" t="str">
            <v>OMA</v>
          </cell>
          <cell r="C143" t="str">
            <v>EMR</v>
          </cell>
          <cell r="D143" t="str">
            <v>Rial</v>
          </cell>
          <cell r="E143">
            <v>0.38450000000000001</v>
          </cell>
          <cell r="F143">
            <v>2402184</v>
          </cell>
          <cell r="G143">
            <v>2426700</v>
          </cell>
          <cell r="H143">
            <v>2444096</v>
          </cell>
          <cell r="I143">
            <v>2459224</v>
          </cell>
          <cell r="J143">
            <v>2478645</v>
          </cell>
          <cell r="K143">
            <v>2507042</v>
          </cell>
          <cell r="L143">
            <v>2546325</v>
          </cell>
          <cell r="M143">
            <v>2595132</v>
          </cell>
          <cell r="N143">
            <v>2650820</v>
          </cell>
          <cell r="O143">
            <v>2709199</v>
          </cell>
          <cell r="P143">
            <v>2767145</v>
          </cell>
          <cell r="Q143">
            <v>2823983</v>
          </cell>
          <cell r="R143">
            <v>2880547</v>
          </cell>
          <cell r="S143">
            <v>2936969</v>
          </cell>
          <cell r="T143">
            <v>2993748</v>
          </cell>
          <cell r="U143">
            <v>3051199</v>
          </cell>
        </row>
        <row r="144">
          <cell r="A144" t="str">
            <v>Pakistan</v>
          </cell>
          <cell r="B144" t="str">
            <v>PAK</v>
          </cell>
          <cell r="C144" t="str">
            <v>EMR</v>
          </cell>
          <cell r="D144" t="str">
            <v>Rupee</v>
          </cell>
          <cell r="E144">
            <v>57.628999999999998</v>
          </cell>
          <cell r="F144">
            <v>144360447</v>
          </cell>
          <cell r="G144">
            <v>147288856</v>
          </cell>
          <cell r="H144">
            <v>150036288</v>
          </cell>
          <cell r="I144">
            <v>152679670</v>
          </cell>
          <cell r="J144">
            <v>155332699</v>
          </cell>
          <cell r="K144">
            <v>158080591</v>
          </cell>
          <cell r="L144">
            <v>160943055</v>
          </cell>
          <cell r="M144">
            <v>163902407</v>
          </cell>
          <cell r="N144">
            <v>166961294</v>
          </cell>
          <cell r="O144">
            <v>170113075</v>
          </cell>
          <cell r="P144">
            <v>173350618</v>
          </cell>
          <cell r="Q144">
            <v>176678672</v>
          </cell>
          <cell r="R144">
            <v>180096935</v>
          </cell>
          <cell r="S144">
            <v>183584607</v>
          </cell>
          <cell r="T144">
            <v>187113142</v>
          </cell>
          <cell r="U144">
            <v>190658778</v>
          </cell>
        </row>
        <row r="145">
          <cell r="A145" t="str">
            <v>Palau</v>
          </cell>
          <cell r="B145" t="str">
            <v>BLA</v>
          </cell>
          <cell r="C145" t="str">
            <v>WPR</v>
          </cell>
          <cell r="F145">
            <v>19277</v>
          </cell>
          <cell r="G145">
            <v>19554</v>
          </cell>
          <cell r="H145">
            <v>19758</v>
          </cell>
          <cell r="I145">
            <v>19906</v>
          </cell>
          <cell r="J145">
            <v>20023</v>
          </cell>
          <cell r="K145">
            <v>20127</v>
          </cell>
          <cell r="L145">
            <v>20225</v>
          </cell>
          <cell r="M145">
            <v>20314</v>
          </cell>
          <cell r="N145">
            <v>20397</v>
          </cell>
          <cell r="O145">
            <v>20473</v>
          </cell>
          <cell r="P145">
            <v>20543</v>
          </cell>
          <cell r="Q145">
            <v>20607</v>
          </cell>
          <cell r="R145">
            <v>20673</v>
          </cell>
          <cell r="S145">
            <v>20748</v>
          </cell>
          <cell r="T145">
            <v>20849</v>
          </cell>
          <cell r="U145">
            <v>20981</v>
          </cell>
        </row>
        <row r="146">
          <cell r="A146" t="str">
            <v>Panama</v>
          </cell>
          <cell r="B146" t="str">
            <v>PAN</v>
          </cell>
          <cell r="C146" t="str">
            <v>LAC</v>
          </cell>
          <cell r="D146" t="str">
            <v>Balvoa</v>
          </cell>
          <cell r="E146">
            <v>1</v>
          </cell>
          <cell r="F146">
            <v>2949948</v>
          </cell>
          <cell r="G146">
            <v>3006435</v>
          </cell>
          <cell r="H146">
            <v>3062835</v>
          </cell>
          <cell r="I146">
            <v>3119132</v>
          </cell>
          <cell r="J146">
            <v>3175354</v>
          </cell>
          <cell r="K146">
            <v>3231502</v>
          </cell>
          <cell r="L146">
            <v>3287538</v>
          </cell>
          <cell r="M146">
            <v>3343374</v>
          </cell>
          <cell r="N146">
            <v>3398912</v>
          </cell>
          <cell r="O146">
            <v>3454032</v>
          </cell>
          <cell r="P146">
            <v>3508645</v>
          </cell>
          <cell r="Q146">
            <v>3562694</v>
          </cell>
          <cell r="R146">
            <v>3616175</v>
          </cell>
          <cell r="S146">
            <v>3669124</v>
          </cell>
          <cell r="T146">
            <v>3721605</v>
          </cell>
          <cell r="U146">
            <v>3773662</v>
          </cell>
        </row>
        <row r="147">
          <cell r="A147" t="str">
            <v>Papua New Guinea</v>
          </cell>
          <cell r="B147" t="str">
            <v>PNG</v>
          </cell>
          <cell r="C147" t="str">
            <v>WPR</v>
          </cell>
          <cell r="D147" t="str">
            <v>Kina</v>
          </cell>
          <cell r="E147">
            <v>3.3760972316002698</v>
          </cell>
          <cell r="F147">
            <v>5381219</v>
          </cell>
          <cell r="G147">
            <v>5520164</v>
          </cell>
          <cell r="H147">
            <v>5659380</v>
          </cell>
          <cell r="I147">
            <v>5797990</v>
          </cell>
          <cell r="J147">
            <v>5935005</v>
          </cell>
          <cell r="K147">
            <v>6069710</v>
          </cell>
          <cell r="L147">
            <v>6201692</v>
          </cell>
          <cell r="M147">
            <v>6331011</v>
          </cell>
          <cell r="N147">
            <v>6458059</v>
          </cell>
          <cell r="O147">
            <v>6583508</v>
          </cell>
          <cell r="P147">
            <v>6707910</v>
          </cell>
          <cell r="Q147">
            <v>6831335</v>
          </cell>
          <cell r="R147">
            <v>6953775</v>
          </cell>
          <cell r="S147">
            <v>7075631</v>
          </cell>
          <cell r="T147">
            <v>7197376</v>
          </cell>
          <cell r="U147">
            <v>7319382</v>
          </cell>
        </row>
        <row r="148">
          <cell r="A148" t="str">
            <v>Paraguay</v>
          </cell>
          <cell r="B148" t="str">
            <v>PAR</v>
          </cell>
          <cell r="C148" t="str">
            <v>LAC</v>
          </cell>
          <cell r="D148" t="str">
            <v>Guaranies</v>
          </cell>
          <cell r="E148">
            <v>6206.5</v>
          </cell>
          <cell r="F148">
            <v>5349340</v>
          </cell>
          <cell r="G148">
            <v>5459961</v>
          </cell>
          <cell r="H148">
            <v>5570807</v>
          </cell>
          <cell r="I148">
            <v>5681850</v>
          </cell>
          <cell r="J148">
            <v>5793045</v>
          </cell>
          <cell r="K148">
            <v>5904342</v>
          </cell>
          <cell r="L148">
            <v>6015701</v>
          </cell>
          <cell r="M148">
            <v>6127073</v>
          </cell>
          <cell r="N148">
            <v>6238376</v>
          </cell>
          <cell r="O148">
            <v>6349513</v>
          </cell>
          <cell r="P148">
            <v>6460384</v>
          </cell>
          <cell r="Q148">
            <v>6570919</v>
          </cell>
          <cell r="R148">
            <v>6681037</v>
          </cell>
          <cell r="S148">
            <v>6790614</v>
          </cell>
          <cell r="T148">
            <v>6899511</v>
          </cell>
          <cell r="U148">
            <v>7007601</v>
          </cell>
        </row>
        <row r="149">
          <cell r="A149" t="str">
            <v>Peru</v>
          </cell>
          <cell r="B149" t="str">
            <v>PER</v>
          </cell>
          <cell r="C149" t="str">
            <v>LAC</v>
          </cell>
          <cell r="D149" t="str">
            <v>Nuevo</v>
          </cell>
          <cell r="E149">
            <v>3.4780000000000002</v>
          </cell>
          <cell r="F149">
            <v>25662617</v>
          </cell>
          <cell r="G149">
            <v>25995324</v>
          </cell>
          <cell r="H149">
            <v>26321036</v>
          </cell>
          <cell r="I149">
            <v>26641453</v>
          </cell>
          <cell r="J149">
            <v>26958549</v>
          </cell>
          <cell r="K149">
            <v>27274266</v>
          </cell>
          <cell r="L149">
            <v>27588577</v>
          </cell>
          <cell r="M149">
            <v>27902760</v>
          </cell>
          <cell r="N149">
            <v>28221492</v>
          </cell>
          <cell r="O149">
            <v>28550628</v>
          </cell>
          <cell r="P149">
            <v>28893953</v>
          </cell>
          <cell r="Q149">
            <v>29253540</v>
          </cell>
          <cell r="R149">
            <v>29627259</v>
          </cell>
          <cell r="S149">
            <v>30009380</v>
          </cell>
          <cell r="T149">
            <v>30391689</v>
          </cell>
          <cell r="U149">
            <v>30767960</v>
          </cell>
        </row>
        <row r="150">
          <cell r="A150" t="str">
            <v>Philippines</v>
          </cell>
          <cell r="B150" t="str">
            <v>PHL</v>
          </cell>
          <cell r="C150" t="str">
            <v>WPR</v>
          </cell>
          <cell r="D150" t="str">
            <v>Peso</v>
          </cell>
          <cell r="E150">
            <v>54.951999999999998</v>
          </cell>
          <cell r="F150">
            <v>76213060</v>
          </cell>
          <cell r="G150">
            <v>77833803</v>
          </cell>
          <cell r="H150">
            <v>79489929</v>
          </cell>
          <cell r="I150">
            <v>81172343</v>
          </cell>
          <cell r="J150">
            <v>82867926</v>
          </cell>
          <cell r="K150">
            <v>84566163</v>
          </cell>
          <cell r="L150">
            <v>86263713</v>
          </cell>
          <cell r="M150">
            <v>87960115</v>
          </cell>
          <cell r="N150">
            <v>89651082</v>
          </cell>
          <cell r="O150">
            <v>91332466</v>
          </cell>
          <cell r="P150">
            <v>93000873</v>
          </cell>
          <cell r="Q150">
            <v>94653106</v>
          </cell>
          <cell r="R150">
            <v>96287502</v>
          </cell>
          <cell r="S150">
            <v>97904331</v>
          </cell>
          <cell r="T150">
            <v>99505002</v>
          </cell>
          <cell r="U150">
            <v>101090313</v>
          </cell>
        </row>
        <row r="151">
          <cell r="A151" t="str">
            <v>Poland</v>
          </cell>
          <cell r="B151" t="str">
            <v>POL</v>
          </cell>
          <cell r="C151" t="str">
            <v>CEUR</v>
          </cell>
          <cell r="F151">
            <v>38432879</v>
          </cell>
          <cell r="G151">
            <v>38384383</v>
          </cell>
          <cell r="H151">
            <v>38338414</v>
          </cell>
          <cell r="I151">
            <v>38293598</v>
          </cell>
          <cell r="J151">
            <v>38246727</v>
          </cell>
          <cell r="K151">
            <v>38195558</v>
          </cell>
          <cell r="L151">
            <v>38140107</v>
          </cell>
          <cell r="M151">
            <v>38081970</v>
          </cell>
          <cell r="N151">
            <v>38022140</v>
          </cell>
          <cell r="O151">
            <v>37961944</v>
          </cell>
          <cell r="P151">
            <v>37902109</v>
          </cell>
          <cell r="Q151">
            <v>37842885</v>
          </cell>
          <cell r="R151">
            <v>37783302</v>
          </cell>
          <cell r="S151">
            <v>37721323</v>
          </cell>
          <cell r="T151">
            <v>37654183</v>
          </cell>
          <cell r="U151">
            <v>37579698</v>
          </cell>
        </row>
        <row r="152">
          <cell r="A152" t="str">
            <v>Portugal</v>
          </cell>
          <cell r="B152" t="str">
            <v>POR</v>
          </cell>
          <cell r="C152" t="str">
            <v>EME</v>
          </cell>
          <cell r="F152">
            <v>10227339</v>
          </cell>
          <cell r="G152">
            <v>10284495</v>
          </cell>
          <cell r="H152">
            <v>10346365</v>
          </cell>
          <cell r="I152">
            <v>10410002</v>
          </cell>
          <cell r="J152">
            <v>10471586</v>
          </cell>
          <cell r="K152">
            <v>10528226</v>
          </cell>
          <cell r="L152">
            <v>10578659</v>
          </cell>
          <cell r="M152">
            <v>10623032</v>
          </cell>
          <cell r="N152">
            <v>10661632</v>
          </cell>
          <cell r="O152">
            <v>10695337</v>
          </cell>
          <cell r="P152">
            <v>10724806</v>
          </cell>
          <cell r="Q152">
            <v>10749885</v>
          </cell>
          <cell r="R152">
            <v>10770185</v>
          </cell>
          <cell r="S152">
            <v>10785929</v>
          </cell>
          <cell r="T152">
            <v>10797433</v>
          </cell>
          <cell r="U152">
            <v>10804990</v>
          </cell>
        </row>
        <row r="153">
          <cell r="A153" t="str">
            <v>Puerto Rico</v>
          </cell>
          <cell r="B153" t="str">
            <v>PUR</v>
          </cell>
          <cell r="C153" t="str">
            <v>LAC</v>
          </cell>
          <cell r="F153">
            <v>3834100</v>
          </cell>
          <cell r="G153">
            <v>3858070</v>
          </cell>
          <cell r="H153">
            <v>3880991</v>
          </cell>
          <cell r="I153">
            <v>3903169</v>
          </cell>
          <cell r="J153">
            <v>3925000</v>
          </cell>
          <cell r="K153">
            <v>3946779</v>
          </cell>
          <cell r="L153">
            <v>3968624</v>
          </cell>
          <cell r="M153">
            <v>3990505</v>
          </cell>
          <cell r="N153">
            <v>4012389</v>
          </cell>
          <cell r="O153">
            <v>4034180</v>
          </cell>
          <cell r="P153">
            <v>4055797</v>
          </cell>
          <cell r="Q153">
            <v>4077251</v>
          </cell>
          <cell r="R153">
            <v>4098548</v>
          </cell>
          <cell r="S153">
            <v>4119580</v>
          </cell>
          <cell r="T153">
            <v>4140210</v>
          </cell>
          <cell r="U153">
            <v>4160326</v>
          </cell>
        </row>
        <row r="154">
          <cell r="A154" t="str">
            <v>Qatar</v>
          </cell>
          <cell r="B154" t="str">
            <v>QAT</v>
          </cell>
          <cell r="C154" t="str">
            <v>EMR</v>
          </cell>
          <cell r="F154">
            <v>616719</v>
          </cell>
          <cell r="G154">
            <v>649239</v>
          </cell>
          <cell r="H154">
            <v>687014</v>
          </cell>
          <cell r="I154">
            <v>726840</v>
          </cell>
          <cell r="J154">
            <v>764283</v>
          </cell>
          <cell r="K154">
            <v>796186</v>
          </cell>
          <cell r="L154">
            <v>821313</v>
          </cell>
          <cell r="M154">
            <v>840634</v>
          </cell>
          <cell r="N154">
            <v>855896</v>
          </cell>
          <cell r="O154">
            <v>869859</v>
          </cell>
          <cell r="P154">
            <v>884559</v>
          </cell>
          <cell r="Q154">
            <v>900402</v>
          </cell>
          <cell r="R154">
            <v>916767</v>
          </cell>
          <cell r="S154">
            <v>933447</v>
          </cell>
          <cell r="T154">
            <v>949972</v>
          </cell>
          <cell r="U154">
            <v>965993</v>
          </cell>
        </row>
        <row r="155">
          <cell r="A155" t="str">
            <v>Republic of Korea</v>
          </cell>
          <cell r="B155" t="str">
            <v>KOR</v>
          </cell>
          <cell r="C155" t="str">
            <v>WPR</v>
          </cell>
          <cell r="F155">
            <v>46780246</v>
          </cell>
          <cell r="G155">
            <v>47047215</v>
          </cell>
          <cell r="H155">
            <v>47281557</v>
          </cell>
          <cell r="I155">
            <v>47490388</v>
          </cell>
          <cell r="J155">
            <v>47683978</v>
          </cell>
          <cell r="K155">
            <v>47869837</v>
          </cell>
          <cell r="L155">
            <v>48050441</v>
          </cell>
          <cell r="M155">
            <v>48223854</v>
          </cell>
          <cell r="N155">
            <v>48387832</v>
          </cell>
          <cell r="O155">
            <v>48538424</v>
          </cell>
          <cell r="P155">
            <v>48672785</v>
          </cell>
          <cell r="Q155">
            <v>48790751</v>
          </cell>
          <cell r="R155">
            <v>48893654</v>
          </cell>
          <cell r="S155">
            <v>48981850</v>
          </cell>
          <cell r="T155">
            <v>49055975</v>
          </cell>
          <cell r="U155">
            <v>49116551</v>
          </cell>
        </row>
        <row r="156">
          <cell r="A156" t="str">
            <v>Republic of Moldova</v>
          </cell>
          <cell r="B156" t="str">
            <v>MDA</v>
          </cell>
          <cell r="C156" t="str">
            <v>EEUR</v>
          </cell>
          <cell r="F156">
            <v>4145437</v>
          </cell>
          <cell r="G156">
            <v>4089202</v>
          </cell>
          <cell r="H156">
            <v>4032768</v>
          </cell>
          <cell r="I156">
            <v>3977596</v>
          </cell>
          <cell r="J156">
            <v>3925170</v>
          </cell>
          <cell r="K156">
            <v>3876661</v>
          </cell>
          <cell r="L156">
            <v>3832709</v>
          </cell>
          <cell r="M156">
            <v>3793603</v>
          </cell>
          <cell r="N156">
            <v>3759599</v>
          </cell>
          <cell r="O156">
            <v>3730744</v>
          </cell>
          <cell r="P156">
            <v>3706905</v>
          </cell>
          <cell r="Q156">
            <v>3688353</v>
          </cell>
          <cell r="R156">
            <v>3674722</v>
          </cell>
          <cell r="S156">
            <v>3664382</v>
          </cell>
          <cell r="T156">
            <v>3655139</v>
          </cell>
          <cell r="U156">
            <v>3645323</v>
          </cell>
        </row>
        <row r="157">
          <cell r="A157" t="str">
            <v>Romania</v>
          </cell>
          <cell r="B157" t="str">
            <v>ROM</v>
          </cell>
          <cell r="C157" t="str">
            <v>EEUR</v>
          </cell>
          <cell r="F157">
            <v>22137533</v>
          </cell>
          <cell r="G157">
            <v>22032079</v>
          </cell>
          <cell r="H157">
            <v>21928149</v>
          </cell>
          <cell r="I157">
            <v>21825979</v>
          </cell>
          <cell r="J157">
            <v>21725784</v>
          </cell>
          <cell r="K157">
            <v>21627557</v>
          </cell>
          <cell r="L157">
            <v>21531732</v>
          </cell>
          <cell r="M157">
            <v>21437888</v>
          </cell>
          <cell r="N157">
            <v>21344129</v>
          </cell>
          <cell r="O157">
            <v>21247908</v>
          </cell>
          <cell r="P157">
            <v>21147492</v>
          </cell>
          <cell r="Q157">
            <v>21041841</v>
          </cell>
          <cell r="R157">
            <v>20931669</v>
          </cell>
          <cell r="S157">
            <v>20819127</v>
          </cell>
          <cell r="T157">
            <v>20707349</v>
          </cell>
          <cell r="U157">
            <v>20598493</v>
          </cell>
        </row>
        <row r="158">
          <cell r="A158" t="str">
            <v>Russian Federation</v>
          </cell>
          <cell r="B158" t="str">
            <v>RUS</v>
          </cell>
          <cell r="C158" t="str">
            <v>EEUR</v>
          </cell>
          <cell r="F158">
            <v>147423037</v>
          </cell>
          <cell r="G158">
            <v>146828433</v>
          </cell>
          <cell r="H158">
            <v>146159193</v>
          </cell>
          <cell r="I158">
            <v>145438349</v>
          </cell>
          <cell r="J158">
            <v>144695560</v>
          </cell>
          <cell r="K158">
            <v>143953092</v>
          </cell>
          <cell r="L158">
            <v>143221294</v>
          </cell>
          <cell r="M158">
            <v>142498534</v>
          </cell>
          <cell r="N158">
            <v>141780033</v>
          </cell>
          <cell r="O158">
            <v>141055586</v>
          </cell>
          <cell r="P158">
            <v>140317802</v>
          </cell>
          <cell r="Q158">
            <v>139567696</v>
          </cell>
          <cell r="R158">
            <v>138809525</v>
          </cell>
          <cell r="S158">
            <v>138042565</v>
          </cell>
          <cell r="T158">
            <v>137265914</v>
          </cell>
          <cell r="U158">
            <v>136479051</v>
          </cell>
        </row>
        <row r="159">
          <cell r="A159" t="str">
            <v>Rwanda</v>
          </cell>
          <cell r="B159" t="str">
            <v>RWA</v>
          </cell>
          <cell r="C159" t="str">
            <v>AFRhigh</v>
          </cell>
          <cell r="D159" t="str">
            <v>Franc</v>
          </cell>
          <cell r="E159">
            <v>558.47</v>
          </cell>
          <cell r="F159">
            <v>8176170</v>
          </cell>
          <cell r="G159">
            <v>8530446</v>
          </cell>
          <cell r="H159">
            <v>8761520</v>
          </cell>
          <cell r="I159">
            <v>8911990</v>
          </cell>
          <cell r="J159">
            <v>9052268</v>
          </cell>
          <cell r="K159">
            <v>9233793</v>
          </cell>
          <cell r="L159">
            <v>9464241</v>
          </cell>
          <cell r="M159">
            <v>9724575</v>
          </cell>
          <cell r="N159">
            <v>10008622</v>
          </cell>
          <cell r="O159">
            <v>10303909</v>
          </cell>
          <cell r="P159">
            <v>10601183</v>
          </cell>
          <cell r="Q159">
            <v>10900561</v>
          </cell>
          <cell r="R159">
            <v>11206097</v>
          </cell>
          <cell r="S159">
            <v>11516587</v>
          </cell>
          <cell r="T159">
            <v>11830776</v>
          </cell>
          <cell r="U159">
            <v>12147457</v>
          </cell>
        </row>
        <row r="160">
          <cell r="A160" t="str">
            <v>Saint Kitts &amp; Nevis</v>
          </cell>
          <cell r="B160" t="str">
            <v>SCN</v>
          </cell>
          <cell r="C160" t="str">
            <v>LAC</v>
          </cell>
          <cell r="F160">
            <v>46053</v>
          </cell>
          <cell r="G160">
            <v>46664</v>
          </cell>
          <cell r="H160">
            <v>47276</v>
          </cell>
          <cell r="I160">
            <v>47889</v>
          </cell>
          <cell r="J160">
            <v>48509</v>
          </cell>
          <cell r="K160">
            <v>49138</v>
          </cell>
          <cell r="L160">
            <v>49774</v>
          </cell>
          <cell r="M160">
            <v>50417</v>
          </cell>
          <cell r="N160">
            <v>51065</v>
          </cell>
          <cell r="O160">
            <v>51715</v>
          </cell>
          <cell r="P160">
            <v>52368</v>
          </cell>
          <cell r="Q160">
            <v>53022</v>
          </cell>
          <cell r="R160">
            <v>53676</v>
          </cell>
          <cell r="S160">
            <v>54327</v>
          </cell>
          <cell r="T160">
            <v>54975</v>
          </cell>
          <cell r="U160">
            <v>55616</v>
          </cell>
        </row>
        <row r="161">
          <cell r="A161" t="str">
            <v>Saint Lucia</v>
          </cell>
          <cell r="B161" t="str">
            <v>SAL</v>
          </cell>
          <cell r="C161" t="str">
            <v>LAC</v>
          </cell>
          <cell r="F161">
            <v>152699</v>
          </cell>
          <cell r="G161">
            <v>154232</v>
          </cell>
          <cell r="H161">
            <v>155882</v>
          </cell>
          <cell r="I161">
            <v>157627</v>
          </cell>
          <cell r="J161">
            <v>159423</v>
          </cell>
          <cell r="K161">
            <v>161240</v>
          </cell>
          <cell r="L161">
            <v>163071</v>
          </cell>
          <cell r="M161">
            <v>164923</v>
          </cell>
          <cell r="N161">
            <v>166789</v>
          </cell>
          <cell r="O161">
            <v>168660</v>
          </cell>
          <cell r="P161">
            <v>170532</v>
          </cell>
          <cell r="Q161">
            <v>172398</v>
          </cell>
          <cell r="R161">
            <v>174251</v>
          </cell>
          <cell r="S161">
            <v>176086</v>
          </cell>
          <cell r="T161">
            <v>177895</v>
          </cell>
          <cell r="U161">
            <v>179675</v>
          </cell>
        </row>
        <row r="162">
          <cell r="A162" t="str">
            <v>Samoa</v>
          </cell>
          <cell r="B162" t="str">
            <v>SMA</v>
          </cell>
          <cell r="C162" t="str">
            <v>WPR</v>
          </cell>
          <cell r="F162">
            <v>177475</v>
          </cell>
          <cell r="G162">
            <v>178922</v>
          </cell>
          <cell r="H162">
            <v>180169</v>
          </cell>
          <cell r="I162">
            <v>181315</v>
          </cell>
          <cell r="J162">
            <v>182507</v>
          </cell>
          <cell r="K162">
            <v>183845</v>
          </cell>
          <cell r="L162">
            <v>185366</v>
          </cell>
          <cell r="M162">
            <v>187026</v>
          </cell>
          <cell r="N162">
            <v>188752</v>
          </cell>
          <cell r="O162">
            <v>190433</v>
          </cell>
          <cell r="P162">
            <v>191992</v>
          </cell>
          <cell r="Q162">
            <v>193407</v>
          </cell>
          <cell r="R162">
            <v>194708</v>
          </cell>
          <cell r="S162">
            <v>195923</v>
          </cell>
          <cell r="T162">
            <v>197102</v>
          </cell>
          <cell r="U162">
            <v>198280</v>
          </cell>
        </row>
        <row r="163">
          <cell r="A163" t="str">
            <v>San Marino</v>
          </cell>
          <cell r="B163" t="str">
            <v>SMR</v>
          </cell>
          <cell r="C163" t="str">
            <v>EME</v>
          </cell>
          <cell r="F163">
            <v>26947</v>
          </cell>
          <cell r="G163">
            <v>27509</v>
          </cell>
          <cell r="H163">
            <v>28200</v>
          </cell>
          <cell r="I163">
            <v>28946</v>
          </cell>
          <cell r="J163">
            <v>29643</v>
          </cell>
          <cell r="K163">
            <v>30214</v>
          </cell>
          <cell r="L163">
            <v>30635</v>
          </cell>
          <cell r="M163">
            <v>30926</v>
          </cell>
          <cell r="N163">
            <v>31126</v>
          </cell>
          <cell r="O163">
            <v>31289</v>
          </cell>
          <cell r="P163">
            <v>31459</v>
          </cell>
          <cell r="Q163">
            <v>31643</v>
          </cell>
          <cell r="R163">
            <v>31830</v>
          </cell>
          <cell r="S163">
            <v>32011</v>
          </cell>
          <cell r="T163">
            <v>32176</v>
          </cell>
          <cell r="U163">
            <v>32317</v>
          </cell>
        </row>
        <row r="164">
          <cell r="A164" t="str">
            <v>Sao Tome &amp; Principe</v>
          </cell>
          <cell r="B164" t="str">
            <v>STP</v>
          </cell>
          <cell r="C164" t="str">
            <v>AFRlow</v>
          </cell>
          <cell r="F164">
            <v>140131</v>
          </cell>
          <cell r="G164">
            <v>142610</v>
          </cell>
          <cell r="H164">
            <v>145106</v>
          </cell>
          <cell r="I164">
            <v>147611</v>
          </cell>
          <cell r="J164">
            <v>150118</v>
          </cell>
          <cell r="K164">
            <v>152622</v>
          </cell>
          <cell r="L164">
            <v>155126</v>
          </cell>
          <cell r="M164">
            <v>157637</v>
          </cell>
          <cell r="N164">
            <v>160174</v>
          </cell>
          <cell r="O164">
            <v>162755</v>
          </cell>
          <cell r="P164">
            <v>165397</v>
          </cell>
          <cell r="Q164">
            <v>168100</v>
          </cell>
          <cell r="R164">
            <v>170871</v>
          </cell>
          <cell r="S164">
            <v>173736</v>
          </cell>
          <cell r="T164">
            <v>176733</v>
          </cell>
          <cell r="U164">
            <v>179883</v>
          </cell>
        </row>
        <row r="165">
          <cell r="A165" t="str">
            <v>Saudi Arabia</v>
          </cell>
          <cell r="B165" t="str">
            <v>SAA</v>
          </cell>
          <cell r="C165" t="str">
            <v>EMR</v>
          </cell>
          <cell r="D165" t="str">
            <v>Riyal</v>
          </cell>
          <cell r="E165">
            <v>3.75</v>
          </cell>
          <cell r="F165">
            <v>20806589</v>
          </cell>
          <cell r="G165">
            <v>21357325</v>
          </cell>
          <cell r="H165">
            <v>21916446</v>
          </cell>
          <cell r="I165">
            <v>22480812</v>
          </cell>
          <cell r="J165">
            <v>23046972</v>
          </cell>
          <cell r="K165">
            <v>23612360</v>
          </cell>
          <cell r="L165">
            <v>24174940</v>
          </cell>
          <cell r="M165">
            <v>24734532</v>
          </cell>
          <cell r="N165">
            <v>25292816</v>
          </cell>
          <cell r="O165">
            <v>25852659</v>
          </cell>
          <cell r="P165">
            <v>26416039</v>
          </cell>
          <cell r="Q165">
            <v>26982959</v>
          </cell>
          <cell r="R165">
            <v>27552175</v>
          </cell>
          <cell r="S165">
            <v>28122923</v>
          </cell>
          <cell r="T165">
            <v>28694096</v>
          </cell>
          <cell r="U165">
            <v>29264705</v>
          </cell>
        </row>
        <row r="166">
          <cell r="A166" t="str">
            <v>Senegal</v>
          </cell>
          <cell r="B166" t="str">
            <v>SEN</v>
          </cell>
          <cell r="C166" t="str">
            <v>AFRlow</v>
          </cell>
          <cell r="D166" t="str">
            <v>Franc</v>
          </cell>
          <cell r="E166">
            <v>561.04999999999995</v>
          </cell>
          <cell r="F166">
            <v>10333507</v>
          </cell>
          <cell r="G166">
            <v>10608866</v>
          </cell>
          <cell r="H166">
            <v>10890900</v>
          </cell>
          <cell r="I166">
            <v>11179033</v>
          </cell>
          <cell r="J166">
            <v>11472432</v>
          </cell>
          <cell r="K166">
            <v>11770340</v>
          </cell>
          <cell r="L166">
            <v>12072479</v>
          </cell>
          <cell r="M166">
            <v>12378532</v>
          </cell>
          <cell r="N166">
            <v>12687621</v>
          </cell>
          <cell r="O166">
            <v>12998713</v>
          </cell>
          <cell r="P166">
            <v>13310968</v>
          </cell>
          <cell r="Q166">
            <v>13623913</v>
          </cell>
          <cell r="R166">
            <v>13937329</v>
          </cell>
          <cell r="S166">
            <v>14250968</v>
          </cell>
          <cell r="T166">
            <v>14564684</v>
          </cell>
          <cell r="U166">
            <v>14878348</v>
          </cell>
        </row>
        <row r="167">
          <cell r="A167" t="str">
            <v>Serbia</v>
          </cell>
          <cell r="B167" t="str">
            <v>SRB</v>
          </cell>
          <cell r="C167" t="str">
            <v>CEUR</v>
          </cell>
          <cell r="F167">
            <v>0</v>
          </cell>
          <cell r="G167">
            <v>0</v>
          </cell>
          <cell r="H167">
            <v>0</v>
          </cell>
          <cell r="I167">
            <v>0</v>
          </cell>
          <cell r="J167">
            <v>0</v>
          </cell>
          <cell r="K167">
            <v>9863026</v>
          </cell>
          <cell r="L167">
            <v>9850720</v>
          </cell>
          <cell r="M167">
            <v>9858426</v>
          </cell>
          <cell r="N167">
            <v>9879595</v>
          </cell>
          <cell r="O167">
            <v>9904220</v>
          </cell>
          <cell r="P167">
            <v>9924874</v>
          </cell>
          <cell r="Q167">
            <v>9939724</v>
          </cell>
          <cell r="R167">
            <v>9950650</v>
          </cell>
          <cell r="S167">
            <v>9958317</v>
          </cell>
          <cell r="T167">
            <v>9964445</v>
          </cell>
          <cell r="U167">
            <v>9970257</v>
          </cell>
        </row>
        <row r="168">
          <cell r="A168" t="str">
            <v>Serbia &amp; Montenegro</v>
          </cell>
          <cell r="B168" t="str">
            <v>YUG</v>
          </cell>
          <cell r="C168" t="str">
            <v>CEUR</v>
          </cell>
          <cell r="F168">
            <v>10800801</v>
          </cell>
          <cell r="G168">
            <v>10738420</v>
          </cell>
          <cell r="H168">
            <v>10662402</v>
          </cell>
          <cell r="I168">
            <v>10583838</v>
          </cell>
          <cell r="J168">
            <v>10516742</v>
          </cell>
          <cell r="K168">
            <v>0</v>
          </cell>
          <cell r="L168">
            <v>0</v>
          </cell>
          <cell r="M168">
            <v>0</v>
          </cell>
          <cell r="N168">
            <v>0</v>
          </cell>
          <cell r="O168">
            <v>0</v>
          </cell>
          <cell r="P168">
            <v>0</v>
          </cell>
          <cell r="Q168">
            <v>0</v>
          </cell>
          <cell r="R168">
            <v>0</v>
          </cell>
          <cell r="S168">
            <v>0</v>
          </cell>
          <cell r="T168">
            <v>0</v>
          </cell>
          <cell r="U168">
            <v>0</v>
          </cell>
        </row>
        <row r="169">
          <cell r="A169" t="str">
            <v>Seychelles</v>
          </cell>
          <cell r="B169" t="str">
            <v>SEY</v>
          </cell>
          <cell r="C169" t="str">
            <v>AFRlow</v>
          </cell>
          <cell r="F169">
            <v>81129</v>
          </cell>
          <cell r="G169">
            <v>82158</v>
          </cell>
          <cell r="H169">
            <v>83130</v>
          </cell>
          <cell r="I169">
            <v>84027</v>
          </cell>
          <cell r="J169">
            <v>84832</v>
          </cell>
          <cell r="K169">
            <v>85532</v>
          </cell>
          <cell r="L169">
            <v>86122</v>
          </cell>
          <cell r="M169">
            <v>86606</v>
          </cell>
          <cell r="N169">
            <v>87005</v>
          </cell>
          <cell r="O169">
            <v>87342</v>
          </cell>
          <cell r="P169">
            <v>87645</v>
          </cell>
          <cell r="Q169">
            <v>87913</v>
          </cell>
          <cell r="R169">
            <v>88151</v>
          </cell>
          <cell r="S169">
            <v>88396</v>
          </cell>
          <cell r="T169">
            <v>88691</v>
          </cell>
          <cell r="U169">
            <v>89065</v>
          </cell>
        </row>
        <row r="170">
          <cell r="A170" t="str">
            <v>Sierra Leone</v>
          </cell>
          <cell r="B170" t="str">
            <v>SIL</v>
          </cell>
          <cell r="C170" t="str">
            <v>AFRlow</v>
          </cell>
          <cell r="D170" t="str">
            <v>Leone</v>
          </cell>
          <cell r="E170">
            <v>2467.8200000000002</v>
          </cell>
          <cell r="F170">
            <v>4521449</v>
          </cell>
          <cell r="G170">
            <v>4703450</v>
          </cell>
          <cell r="H170">
            <v>4924199</v>
          </cell>
          <cell r="I170">
            <v>5162802</v>
          </cell>
          <cell r="J170">
            <v>5390368</v>
          </cell>
          <cell r="K170">
            <v>5586403</v>
          </cell>
          <cell r="L170">
            <v>5742694</v>
          </cell>
          <cell r="M170">
            <v>5865872</v>
          </cell>
          <cell r="N170">
            <v>5968523</v>
          </cell>
          <cell r="O170">
            <v>6070210</v>
          </cell>
          <cell r="P170">
            <v>6185248</v>
          </cell>
          <cell r="Q170">
            <v>6316911</v>
          </cell>
          <cell r="R170">
            <v>6460662</v>
          </cell>
          <cell r="S170">
            <v>6613782</v>
          </cell>
          <cell r="T170">
            <v>6771175</v>
          </cell>
          <cell r="U170">
            <v>6929145</v>
          </cell>
        </row>
        <row r="171">
          <cell r="A171" t="str">
            <v>Singapore</v>
          </cell>
          <cell r="B171" t="str">
            <v>SIN</v>
          </cell>
          <cell r="C171" t="str">
            <v>EME</v>
          </cell>
          <cell r="F171">
            <v>4017426</v>
          </cell>
          <cell r="G171">
            <v>4097137</v>
          </cell>
          <cell r="H171">
            <v>4163766</v>
          </cell>
          <cell r="I171">
            <v>4220915</v>
          </cell>
          <cell r="J171">
            <v>4274120</v>
          </cell>
          <cell r="K171">
            <v>4327468</v>
          </cell>
          <cell r="L171">
            <v>4381905</v>
          </cell>
          <cell r="M171">
            <v>4436283</v>
          </cell>
          <cell r="N171">
            <v>4490117</v>
          </cell>
          <cell r="O171">
            <v>4542324</v>
          </cell>
          <cell r="P171">
            <v>4592106</v>
          </cell>
          <cell r="Q171">
            <v>4639694</v>
          </cell>
          <cell r="R171">
            <v>4685537</v>
          </cell>
          <cell r="S171">
            <v>4729268</v>
          </cell>
          <cell r="T171">
            <v>4770393</v>
          </cell>
          <cell r="U171">
            <v>4808620</v>
          </cell>
        </row>
        <row r="172">
          <cell r="A172" t="str">
            <v>Slovakia</v>
          </cell>
          <cell r="B172" t="str">
            <v>SVK</v>
          </cell>
          <cell r="C172" t="str">
            <v>CEUR</v>
          </cell>
          <cell r="F172">
            <v>5387539</v>
          </cell>
          <cell r="G172">
            <v>5387850</v>
          </cell>
          <cell r="H172">
            <v>5387515</v>
          </cell>
          <cell r="I172">
            <v>5386981</v>
          </cell>
          <cell r="J172">
            <v>5386702</v>
          </cell>
          <cell r="K172">
            <v>5386995</v>
          </cell>
          <cell r="L172">
            <v>5388119</v>
          </cell>
          <cell r="M172">
            <v>5390035</v>
          </cell>
          <cell r="N172">
            <v>5392350</v>
          </cell>
          <cell r="O172">
            <v>5394464</v>
          </cell>
          <cell r="P172">
            <v>5395917</v>
          </cell>
          <cell r="Q172">
            <v>5396575</v>
          </cell>
          <cell r="R172">
            <v>5396506</v>
          </cell>
          <cell r="S172">
            <v>5395680</v>
          </cell>
          <cell r="T172">
            <v>5394112</v>
          </cell>
          <cell r="U172">
            <v>5391796</v>
          </cell>
        </row>
        <row r="173">
          <cell r="A173" t="str">
            <v>Slovenia</v>
          </cell>
          <cell r="B173" t="str">
            <v>SVN</v>
          </cell>
          <cell r="C173" t="str">
            <v>CEUR</v>
          </cell>
          <cell r="F173">
            <v>1983628</v>
          </cell>
          <cell r="G173">
            <v>1987176</v>
          </cell>
          <cell r="H173">
            <v>1990791</v>
          </cell>
          <cell r="I173">
            <v>1994247</v>
          </cell>
          <cell r="J173">
            <v>1997206</v>
          </cell>
          <cell r="K173">
            <v>1999425</v>
          </cell>
          <cell r="L173">
            <v>2000831</v>
          </cell>
          <cell r="M173">
            <v>2001510</v>
          </cell>
          <cell r="N173">
            <v>2001578</v>
          </cell>
          <cell r="O173">
            <v>2001217</v>
          </cell>
          <cell r="P173">
            <v>2000554</v>
          </cell>
          <cell r="Q173">
            <v>1999620</v>
          </cell>
          <cell r="R173">
            <v>1998364</v>
          </cell>
          <cell r="S173">
            <v>1996744</v>
          </cell>
          <cell r="T173">
            <v>1994689</v>
          </cell>
          <cell r="U173">
            <v>1992149</v>
          </cell>
        </row>
        <row r="174">
          <cell r="A174" t="str">
            <v>Solomon Islands</v>
          </cell>
          <cell r="B174" t="str">
            <v>SOL</v>
          </cell>
          <cell r="C174" t="str">
            <v>WPR</v>
          </cell>
          <cell r="D174" t="str">
            <v>Solomon Island Dollar</v>
          </cell>
          <cell r="E174">
            <v>7.5187999999999997</v>
          </cell>
          <cell r="F174">
            <v>415426</v>
          </cell>
          <cell r="G174">
            <v>426623</v>
          </cell>
          <cell r="H174">
            <v>437943</v>
          </cell>
          <cell r="I174">
            <v>449363</v>
          </cell>
          <cell r="J174">
            <v>460862</v>
          </cell>
          <cell r="K174">
            <v>472419</v>
          </cell>
          <cell r="L174">
            <v>484022</v>
          </cell>
          <cell r="M174">
            <v>495660</v>
          </cell>
          <cell r="N174">
            <v>507321</v>
          </cell>
          <cell r="O174">
            <v>518994</v>
          </cell>
          <cell r="P174">
            <v>530668</v>
          </cell>
          <cell r="Q174">
            <v>542334</v>
          </cell>
          <cell r="R174">
            <v>553989</v>
          </cell>
          <cell r="S174">
            <v>565634</v>
          </cell>
          <cell r="T174">
            <v>577277</v>
          </cell>
          <cell r="U174">
            <v>588923</v>
          </cell>
        </row>
        <row r="175">
          <cell r="A175" t="str">
            <v>Somalia</v>
          </cell>
          <cell r="B175" t="str">
            <v>SOM</v>
          </cell>
          <cell r="C175" t="str">
            <v>EMR</v>
          </cell>
          <cell r="D175" t="str">
            <v>Shilling</v>
          </cell>
          <cell r="E175">
            <v>8500</v>
          </cell>
          <cell r="F175">
            <v>7055075</v>
          </cell>
          <cell r="G175">
            <v>7272271</v>
          </cell>
          <cell r="H175">
            <v>7494075</v>
          </cell>
          <cell r="I175">
            <v>7720566</v>
          </cell>
          <cell r="J175">
            <v>7954159</v>
          </cell>
          <cell r="K175">
            <v>8196395</v>
          </cell>
          <cell r="L175">
            <v>8445397</v>
          </cell>
          <cell r="M175">
            <v>8698534</v>
          </cell>
          <cell r="N175">
            <v>8956006</v>
          </cell>
          <cell r="O175">
            <v>9218539</v>
          </cell>
          <cell r="P175">
            <v>9486479</v>
          </cell>
          <cell r="Q175">
            <v>9759568</v>
          </cell>
          <cell r="R175">
            <v>10036827</v>
          </cell>
          <cell r="S175">
            <v>10317071</v>
          </cell>
          <cell r="T175">
            <v>10598823</v>
          </cell>
          <cell r="U175">
            <v>10880958</v>
          </cell>
        </row>
        <row r="176">
          <cell r="A176" t="str">
            <v>South Africa</v>
          </cell>
          <cell r="B176" t="str">
            <v>SOA</v>
          </cell>
          <cell r="C176" t="str">
            <v>AFRhigh</v>
          </cell>
          <cell r="D176" t="str">
            <v>Rand</v>
          </cell>
          <cell r="E176">
            <v>6.9523700000000002</v>
          </cell>
          <cell r="F176">
            <v>45398280</v>
          </cell>
          <cell r="G176">
            <v>46017150</v>
          </cell>
          <cell r="H176">
            <v>46580809</v>
          </cell>
          <cell r="I176">
            <v>47088767</v>
          </cell>
          <cell r="J176">
            <v>47540927</v>
          </cell>
          <cell r="K176">
            <v>47938663</v>
          </cell>
          <cell r="L176">
            <v>48282459</v>
          </cell>
          <cell r="M176">
            <v>48576764</v>
          </cell>
          <cell r="N176">
            <v>48832134</v>
          </cell>
          <cell r="O176">
            <v>49062172</v>
          </cell>
          <cell r="P176">
            <v>49277824</v>
          </cell>
          <cell r="Q176">
            <v>49483761</v>
          </cell>
          <cell r="R176">
            <v>49681508</v>
          </cell>
          <cell r="S176">
            <v>49874883</v>
          </cell>
          <cell r="T176">
            <v>50066958</v>
          </cell>
          <cell r="U176">
            <v>50260136</v>
          </cell>
        </row>
        <row r="177">
          <cell r="A177" t="str">
            <v>Spain</v>
          </cell>
          <cell r="B177" t="str">
            <v>SPA</v>
          </cell>
          <cell r="C177" t="str">
            <v>EME</v>
          </cell>
          <cell r="F177">
            <v>40229429</v>
          </cell>
          <cell r="G177">
            <v>40742013</v>
          </cell>
          <cell r="H177">
            <v>41388300</v>
          </cell>
          <cell r="I177">
            <v>42103324</v>
          </cell>
          <cell r="J177">
            <v>42795447</v>
          </cell>
          <cell r="K177">
            <v>43397491</v>
          </cell>
          <cell r="L177">
            <v>43886817</v>
          </cell>
          <cell r="M177">
            <v>44279182</v>
          </cell>
          <cell r="N177">
            <v>44592771</v>
          </cell>
          <cell r="O177">
            <v>44860810</v>
          </cell>
          <cell r="P177">
            <v>45108136</v>
          </cell>
          <cell r="Q177">
            <v>45336380</v>
          </cell>
          <cell r="R177">
            <v>45536765</v>
          </cell>
          <cell r="S177">
            <v>45712405</v>
          </cell>
          <cell r="T177">
            <v>45865873</v>
          </cell>
          <cell r="U177">
            <v>45999549</v>
          </cell>
        </row>
        <row r="178">
          <cell r="A178" t="str">
            <v>Sri Lanka</v>
          </cell>
          <cell r="B178" t="str">
            <v>SRL</v>
          </cell>
          <cell r="C178" t="str">
            <v>SEAR</v>
          </cell>
          <cell r="D178" t="str">
            <v>Rupee</v>
          </cell>
          <cell r="E178">
            <v>94.512</v>
          </cell>
          <cell r="F178">
            <v>18713711</v>
          </cell>
          <cell r="G178">
            <v>18805329</v>
          </cell>
          <cell r="H178">
            <v>18887160</v>
          </cell>
          <cell r="I178">
            <v>18963554</v>
          </cell>
          <cell r="J178">
            <v>19040092</v>
          </cell>
          <cell r="K178">
            <v>19120763</v>
          </cell>
          <cell r="L178">
            <v>19207441</v>
          </cell>
          <cell r="M178">
            <v>19299189</v>
          </cell>
          <cell r="N178">
            <v>19393638</v>
          </cell>
          <cell r="O178">
            <v>19486975</v>
          </cell>
          <cell r="P178">
            <v>19576324</v>
          </cell>
          <cell r="Q178">
            <v>19661004</v>
          </cell>
          <cell r="R178">
            <v>19741652</v>
          </cell>
          <cell r="S178">
            <v>19818206</v>
          </cell>
          <cell r="T178">
            <v>19890883</v>
          </cell>
          <cell r="U178">
            <v>19959725</v>
          </cell>
        </row>
        <row r="179">
          <cell r="A179" t="str">
            <v>St Vincent &amp; Grenadines</v>
          </cell>
          <cell r="B179" t="str">
            <v>SAV</v>
          </cell>
          <cell r="C179" t="str">
            <v>LAC</v>
          </cell>
          <cell r="F179">
            <v>115949</v>
          </cell>
          <cell r="G179">
            <v>116567</v>
          </cell>
          <cell r="H179">
            <v>117201</v>
          </cell>
          <cell r="I179">
            <v>117847</v>
          </cell>
          <cell r="J179">
            <v>118494</v>
          </cell>
          <cell r="K179">
            <v>119137</v>
          </cell>
          <cell r="L179">
            <v>119772</v>
          </cell>
          <cell r="M179">
            <v>120398</v>
          </cell>
          <cell r="N179">
            <v>121010</v>
          </cell>
          <cell r="O179">
            <v>121599</v>
          </cell>
          <cell r="P179">
            <v>122159</v>
          </cell>
          <cell r="Q179">
            <v>122687</v>
          </cell>
          <cell r="R179">
            <v>123178</v>
          </cell>
          <cell r="S179">
            <v>123630</v>
          </cell>
          <cell r="T179">
            <v>124039</v>
          </cell>
          <cell r="U179">
            <v>124399</v>
          </cell>
        </row>
        <row r="180">
          <cell r="A180" t="str">
            <v>Sudan</v>
          </cell>
          <cell r="B180" t="str">
            <v>SUD</v>
          </cell>
          <cell r="C180" t="str">
            <v>EMR</v>
          </cell>
          <cell r="D180" t="str">
            <v>Dinar</v>
          </cell>
          <cell r="E180">
            <v>261.11</v>
          </cell>
          <cell r="F180">
            <v>33348627</v>
          </cell>
          <cell r="G180">
            <v>34063430</v>
          </cell>
          <cell r="H180">
            <v>34752339</v>
          </cell>
          <cell r="I180">
            <v>35436381</v>
          </cell>
          <cell r="J180">
            <v>36145241</v>
          </cell>
          <cell r="K180">
            <v>36899747</v>
          </cell>
          <cell r="L180">
            <v>37707483</v>
          </cell>
          <cell r="M180">
            <v>38560492</v>
          </cell>
          <cell r="N180">
            <v>39445014</v>
          </cell>
          <cell r="O180">
            <v>40340108</v>
          </cell>
          <cell r="P180">
            <v>41230247</v>
          </cell>
          <cell r="Q180">
            <v>42110971</v>
          </cell>
          <cell r="R180">
            <v>42986124</v>
          </cell>
          <cell r="S180">
            <v>43858273</v>
          </cell>
          <cell r="T180">
            <v>44732639</v>
          </cell>
          <cell r="U180">
            <v>45612622</v>
          </cell>
        </row>
        <row r="181">
          <cell r="A181" t="str">
            <v>Suriname</v>
          </cell>
          <cell r="B181" t="str">
            <v>SUR</v>
          </cell>
          <cell r="C181" t="str">
            <v>LAC</v>
          </cell>
          <cell r="D181" t="str">
            <v>Guilder</v>
          </cell>
          <cell r="E181">
            <v>2625</v>
          </cell>
          <cell r="F181">
            <v>436443</v>
          </cell>
          <cell r="G181">
            <v>440114</v>
          </cell>
          <cell r="H181">
            <v>443485</v>
          </cell>
          <cell r="I181">
            <v>446609</v>
          </cell>
          <cell r="J181">
            <v>449579</v>
          </cell>
          <cell r="K181">
            <v>452468</v>
          </cell>
          <cell r="L181">
            <v>455273</v>
          </cell>
          <cell r="M181">
            <v>457961</v>
          </cell>
          <cell r="N181">
            <v>460530</v>
          </cell>
          <cell r="O181">
            <v>462972</v>
          </cell>
          <cell r="P181">
            <v>465282</v>
          </cell>
          <cell r="Q181">
            <v>467461</v>
          </cell>
          <cell r="R181">
            <v>469511</v>
          </cell>
          <cell r="S181">
            <v>471421</v>
          </cell>
          <cell r="T181">
            <v>473179</v>
          </cell>
          <cell r="U181">
            <v>474776</v>
          </cell>
        </row>
        <row r="182">
          <cell r="A182" t="str">
            <v>Swaziland</v>
          </cell>
          <cell r="B182" t="str">
            <v>SWZ</v>
          </cell>
          <cell r="C182" t="str">
            <v>AFRhigh</v>
          </cell>
          <cell r="D182" t="str">
            <v>Lilangeni</v>
          </cell>
          <cell r="E182">
            <v>6.9516857838025716</v>
          </cell>
          <cell r="F182">
            <v>1058185</v>
          </cell>
          <cell r="G182">
            <v>1074566</v>
          </cell>
          <cell r="H182">
            <v>1089300</v>
          </cell>
          <cell r="I182">
            <v>1102437</v>
          </cell>
          <cell r="J182">
            <v>1114131</v>
          </cell>
          <cell r="K182">
            <v>1124529</v>
          </cell>
          <cell r="L182">
            <v>1133614</v>
          </cell>
          <cell r="M182">
            <v>1141423</v>
          </cell>
          <cell r="N182">
            <v>1148255</v>
          </cell>
          <cell r="O182">
            <v>1154497</v>
          </cell>
          <cell r="P182">
            <v>1160455</v>
          </cell>
          <cell r="Q182">
            <v>1166245</v>
          </cell>
          <cell r="R182">
            <v>1171886</v>
          </cell>
          <cell r="S182">
            <v>1177473</v>
          </cell>
          <cell r="T182">
            <v>1183078</v>
          </cell>
          <cell r="U182">
            <v>1188748</v>
          </cell>
        </row>
        <row r="183">
          <cell r="A183" t="str">
            <v>Sweden</v>
          </cell>
          <cell r="B183" t="str">
            <v>SWE</v>
          </cell>
          <cell r="C183" t="str">
            <v>EME</v>
          </cell>
          <cell r="F183">
            <v>8867689</v>
          </cell>
          <cell r="G183">
            <v>8889328</v>
          </cell>
          <cell r="H183">
            <v>8919969</v>
          </cell>
          <cell r="I183">
            <v>8957369</v>
          </cell>
          <cell r="J183">
            <v>8997688</v>
          </cell>
          <cell r="K183">
            <v>9038049</v>
          </cell>
          <cell r="L183">
            <v>9078176</v>
          </cell>
          <cell r="M183">
            <v>9118954</v>
          </cell>
          <cell r="N183">
            <v>9159978</v>
          </cell>
          <cell r="O183">
            <v>9200934</v>
          </cell>
          <cell r="P183">
            <v>9241600</v>
          </cell>
          <cell r="Q183">
            <v>9281573</v>
          </cell>
          <cell r="R183">
            <v>9320766</v>
          </cell>
          <cell r="S183">
            <v>9359697</v>
          </cell>
          <cell r="T183">
            <v>9399160</v>
          </cell>
          <cell r="U183">
            <v>9439692</v>
          </cell>
        </row>
        <row r="184">
          <cell r="A184" t="str">
            <v>Switzerland</v>
          </cell>
          <cell r="B184" t="str">
            <v>SWI</v>
          </cell>
          <cell r="C184" t="str">
            <v>EME</v>
          </cell>
          <cell r="F184">
            <v>7263234</v>
          </cell>
          <cell r="G184">
            <v>7291780</v>
          </cell>
          <cell r="H184">
            <v>7323811</v>
          </cell>
          <cell r="I184">
            <v>7357994</v>
          </cell>
          <cell r="J184">
            <v>7392067</v>
          </cell>
          <cell r="K184">
            <v>7424389</v>
          </cell>
          <cell r="L184">
            <v>7454795</v>
          </cell>
          <cell r="M184">
            <v>7483972</v>
          </cell>
          <cell r="N184">
            <v>7512120</v>
          </cell>
          <cell r="O184">
            <v>7539622</v>
          </cell>
          <cell r="P184">
            <v>7566783</v>
          </cell>
          <cell r="Q184">
            <v>7593590</v>
          </cell>
          <cell r="R184">
            <v>7619990</v>
          </cell>
          <cell r="S184">
            <v>7646223</v>
          </cell>
          <cell r="T184">
            <v>7672586</v>
          </cell>
          <cell r="U184">
            <v>7699294</v>
          </cell>
        </row>
        <row r="185">
          <cell r="A185" t="str">
            <v>Syrian Arab Republic</v>
          </cell>
          <cell r="B185" t="str">
            <v>SYR</v>
          </cell>
          <cell r="C185" t="str">
            <v>EMR</v>
          </cell>
          <cell r="D185" t="str">
            <v>Pound</v>
          </cell>
          <cell r="E185">
            <v>11.225</v>
          </cell>
          <cell r="F185">
            <v>16510861</v>
          </cell>
          <cell r="G185">
            <v>16949340</v>
          </cell>
          <cell r="H185">
            <v>17411357</v>
          </cell>
          <cell r="I185">
            <v>17893264</v>
          </cell>
          <cell r="J185">
            <v>18389228</v>
          </cell>
          <cell r="K185">
            <v>18893881</v>
          </cell>
          <cell r="L185">
            <v>19407558</v>
          </cell>
          <cell r="M185">
            <v>19928518</v>
          </cell>
          <cell r="N185">
            <v>20446734</v>
          </cell>
          <cell r="O185">
            <v>20949512</v>
          </cell>
          <cell r="P185">
            <v>21428048</v>
          </cell>
          <cell r="Q185">
            <v>21877375</v>
          </cell>
          <cell r="R185">
            <v>22300240</v>
          </cell>
          <cell r="S185">
            <v>22705225</v>
          </cell>
          <cell r="T185">
            <v>23105243</v>
          </cell>
          <cell r="U185">
            <v>23509678</v>
          </cell>
        </row>
        <row r="186">
          <cell r="A186" t="str">
            <v>Tajikistan</v>
          </cell>
          <cell r="B186" t="str">
            <v>TJK</v>
          </cell>
          <cell r="C186" t="str">
            <v>EEUR</v>
          </cell>
          <cell r="D186" t="str">
            <v>Somoni</v>
          </cell>
          <cell r="E186">
            <v>3090</v>
          </cell>
          <cell r="F186">
            <v>6172835</v>
          </cell>
          <cell r="G186">
            <v>6245969</v>
          </cell>
          <cell r="H186">
            <v>6317813</v>
          </cell>
          <cell r="I186">
            <v>6390641</v>
          </cell>
          <cell r="J186">
            <v>6467377</v>
          </cell>
          <cell r="K186">
            <v>6550213</v>
          </cell>
          <cell r="L186">
            <v>6639837</v>
          </cell>
          <cell r="M186">
            <v>6735996</v>
          </cell>
          <cell r="N186">
            <v>6838716</v>
          </cell>
          <cell r="O186">
            <v>6947678</v>
          </cell>
          <cell r="P186">
            <v>7062446</v>
          </cell>
          <cell r="Q186">
            <v>7183136</v>
          </cell>
          <cell r="R186">
            <v>7309345</v>
          </cell>
          <cell r="S186">
            <v>7439393</v>
          </cell>
          <cell r="T186">
            <v>7571066</v>
          </cell>
          <cell r="U186">
            <v>7702612</v>
          </cell>
        </row>
        <row r="187">
          <cell r="A187" t="str">
            <v>TFYR Macedonia</v>
          </cell>
          <cell r="B187" t="str">
            <v>MKD</v>
          </cell>
          <cell r="C187" t="str">
            <v>CEUR</v>
          </cell>
          <cell r="F187">
            <v>2009264</v>
          </cell>
          <cell r="G187">
            <v>2015911</v>
          </cell>
          <cell r="H187">
            <v>2021568</v>
          </cell>
          <cell r="I187">
            <v>2026320</v>
          </cell>
          <cell r="J187">
            <v>2030311</v>
          </cell>
          <cell r="K187">
            <v>2033655</v>
          </cell>
          <cell r="L187">
            <v>2036376</v>
          </cell>
          <cell r="M187">
            <v>2038464</v>
          </cell>
          <cell r="N187">
            <v>2039960</v>
          </cell>
          <cell r="O187">
            <v>2040905</v>
          </cell>
          <cell r="P187">
            <v>2041341</v>
          </cell>
          <cell r="Q187">
            <v>2041283</v>
          </cell>
          <cell r="R187">
            <v>2040763</v>
          </cell>
          <cell r="S187">
            <v>2039839</v>
          </cell>
          <cell r="T187">
            <v>2038585</v>
          </cell>
          <cell r="U187">
            <v>2037048</v>
          </cell>
        </row>
        <row r="188">
          <cell r="A188" t="str">
            <v>Thailand</v>
          </cell>
          <cell r="B188" t="str">
            <v>THA</v>
          </cell>
          <cell r="C188" t="str">
            <v>SEAR</v>
          </cell>
          <cell r="D188" t="str">
            <v>Baht</v>
          </cell>
          <cell r="E188">
            <v>39.679000000000002</v>
          </cell>
          <cell r="F188">
            <v>60665589</v>
          </cell>
          <cell r="G188">
            <v>61191592</v>
          </cell>
          <cell r="H188">
            <v>61674588</v>
          </cell>
          <cell r="I188">
            <v>62126510</v>
          </cell>
          <cell r="J188">
            <v>62565066</v>
          </cell>
          <cell r="K188">
            <v>63002911</v>
          </cell>
          <cell r="L188">
            <v>63443950</v>
          </cell>
          <cell r="M188">
            <v>63883661</v>
          </cell>
          <cell r="N188">
            <v>64316134</v>
          </cell>
          <cell r="O188">
            <v>64732050</v>
          </cell>
          <cell r="P188">
            <v>65124667</v>
          </cell>
          <cell r="Q188">
            <v>65492535</v>
          </cell>
          <cell r="R188">
            <v>65838123.000000007</v>
          </cell>
          <cell r="S188">
            <v>66163225.999999993</v>
          </cell>
          <cell r="T188">
            <v>66470886</v>
          </cell>
          <cell r="U188">
            <v>66763323.999999993</v>
          </cell>
        </row>
        <row r="189">
          <cell r="A189" t="str">
            <v>Timor-Leste</v>
          </cell>
          <cell r="B189" t="str">
            <v>TMP</v>
          </cell>
          <cell r="C189" t="str">
            <v>SEAR</v>
          </cell>
          <cell r="F189">
            <v>818523</v>
          </cell>
          <cell r="G189">
            <v>848583</v>
          </cell>
          <cell r="H189">
            <v>895825</v>
          </cell>
          <cell r="I189">
            <v>953912</v>
          </cell>
          <cell r="J189">
            <v>1013364</v>
          </cell>
          <cell r="K189">
            <v>1067285</v>
          </cell>
          <cell r="L189">
            <v>1113717</v>
          </cell>
          <cell r="M189">
            <v>1154776</v>
          </cell>
          <cell r="N189">
            <v>1192515</v>
          </cell>
          <cell r="O189">
            <v>1230459</v>
          </cell>
          <cell r="P189">
            <v>1271156</v>
          </cell>
          <cell r="Q189">
            <v>1314913</v>
          </cell>
          <cell r="R189">
            <v>1360635</v>
          </cell>
          <cell r="S189">
            <v>1407860</v>
          </cell>
          <cell r="T189">
            <v>1455794</v>
          </cell>
          <cell r="U189">
            <v>1503866</v>
          </cell>
        </row>
        <row r="190">
          <cell r="A190" t="str">
            <v>Togo</v>
          </cell>
          <cell r="B190" t="str">
            <v>TOG</v>
          </cell>
          <cell r="C190" t="str">
            <v>AFRlow</v>
          </cell>
          <cell r="D190" t="str">
            <v>Franc</v>
          </cell>
          <cell r="E190">
            <v>561.04999999999995</v>
          </cell>
          <cell r="F190">
            <v>5403039</v>
          </cell>
          <cell r="G190">
            <v>5576449</v>
          </cell>
          <cell r="H190">
            <v>5743542</v>
          </cell>
          <cell r="I190">
            <v>5906890</v>
          </cell>
          <cell r="J190">
            <v>6070843</v>
          </cell>
          <cell r="K190">
            <v>6238572</v>
          </cell>
          <cell r="L190">
            <v>6410428</v>
          </cell>
          <cell r="M190">
            <v>6585146</v>
          </cell>
          <cell r="N190">
            <v>6762421</v>
          </cell>
          <cell r="O190">
            <v>6941611</v>
          </cell>
          <cell r="P190">
            <v>7122217</v>
          </cell>
          <cell r="Q190">
            <v>7304238</v>
          </cell>
          <cell r="R190">
            <v>7487804</v>
          </cell>
          <cell r="S190">
            <v>7672663</v>
          </cell>
          <cell r="T190">
            <v>7858500</v>
          </cell>
          <cell r="U190">
            <v>8045054</v>
          </cell>
        </row>
        <row r="191">
          <cell r="A191" t="str">
            <v>Tokelau</v>
          </cell>
          <cell r="B191" t="str">
            <v>TOK</v>
          </cell>
          <cell r="C191" t="str">
            <v>WPR</v>
          </cell>
          <cell r="F191">
            <v>1517</v>
          </cell>
          <cell r="G191">
            <v>1504</v>
          </cell>
          <cell r="H191">
            <v>1479</v>
          </cell>
          <cell r="I191">
            <v>1449</v>
          </cell>
          <cell r="J191">
            <v>1421</v>
          </cell>
          <cell r="K191">
            <v>1401</v>
          </cell>
          <cell r="L191">
            <v>1391</v>
          </cell>
          <cell r="M191">
            <v>1389</v>
          </cell>
          <cell r="N191">
            <v>1392</v>
          </cell>
          <cell r="O191">
            <v>1396</v>
          </cell>
          <cell r="P191">
            <v>1399</v>
          </cell>
          <cell r="Q191">
            <v>1399</v>
          </cell>
          <cell r="R191">
            <v>1399</v>
          </cell>
          <cell r="S191">
            <v>1397</v>
          </cell>
          <cell r="T191">
            <v>1397</v>
          </cell>
          <cell r="U191">
            <v>1398</v>
          </cell>
        </row>
        <row r="192">
          <cell r="A192" t="str">
            <v>Tonga</v>
          </cell>
          <cell r="B192" t="str">
            <v>TON</v>
          </cell>
          <cell r="C192" t="str">
            <v>WPR</v>
          </cell>
          <cell r="F192">
            <v>98092</v>
          </cell>
          <cell r="G192">
            <v>98246</v>
          </cell>
          <cell r="H192">
            <v>98440</v>
          </cell>
          <cell r="I192">
            <v>98685</v>
          </cell>
          <cell r="J192">
            <v>98991</v>
          </cell>
          <cell r="K192">
            <v>99361</v>
          </cell>
          <cell r="L192">
            <v>99811</v>
          </cell>
          <cell r="M192">
            <v>100337</v>
          </cell>
          <cell r="N192">
            <v>100895</v>
          </cell>
          <cell r="O192">
            <v>101426</v>
          </cell>
          <cell r="P192">
            <v>101886</v>
          </cell>
          <cell r="Q192">
            <v>102254</v>
          </cell>
          <cell r="R192">
            <v>102553</v>
          </cell>
          <cell r="S192">
            <v>102841</v>
          </cell>
          <cell r="T192">
            <v>103204</v>
          </cell>
          <cell r="U192">
            <v>103700</v>
          </cell>
        </row>
        <row r="193">
          <cell r="A193" t="str">
            <v>Trinidad &amp; Tobago</v>
          </cell>
          <cell r="B193" t="str">
            <v>TRT</v>
          </cell>
          <cell r="C193" t="str">
            <v>LAC</v>
          </cell>
          <cell r="F193">
            <v>1300545</v>
          </cell>
          <cell r="G193">
            <v>1305464</v>
          </cell>
          <cell r="H193">
            <v>1310124</v>
          </cell>
          <cell r="I193">
            <v>1314639</v>
          </cell>
          <cell r="J193">
            <v>1319139</v>
          </cell>
          <cell r="K193">
            <v>1323722</v>
          </cell>
          <cell r="L193">
            <v>1328432</v>
          </cell>
          <cell r="M193">
            <v>1333270</v>
          </cell>
          <cell r="N193">
            <v>1338225</v>
          </cell>
          <cell r="O193">
            <v>1343267</v>
          </cell>
          <cell r="P193">
            <v>1348362</v>
          </cell>
          <cell r="Q193">
            <v>1353510</v>
          </cell>
          <cell r="R193">
            <v>1358689</v>
          </cell>
          <cell r="S193">
            <v>1363822</v>
          </cell>
          <cell r="T193">
            <v>1368811</v>
          </cell>
          <cell r="U193">
            <v>1373570</v>
          </cell>
        </row>
        <row r="194">
          <cell r="A194" t="str">
            <v>Tunisia</v>
          </cell>
          <cell r="B194" t="str">
            <v>TUN</v>
          </cell>
          <cell r="C194" t="str">
            <v>EMR</v>
          </cell>
          <cell r="F194">
            <v>9563500</v>
          </cell>
          <cell r="G194">
            <v>9672460</v>
          </cell>
          <cell r="H194">
            <v>9780271</v>
          </cell>
          <cell r="I194">
            <v>9887748</v>
          </cell>
          <cell r="J194">
            <v>9995700</v>
          </cell>
          <cell r="K194">
            <v>10104685</v>
          </cell>
          <cell r="L194">
            <v>10215222</v>
          </cell>
          <cell r="M194">
            <v>10327285</v>
          </cell>
          <cell r="N194">
            <v>10440169</v>
          </cell>
          <cell r="O194">
            <v>10552777</v>
          </cell>
          <cell r="P194">
            <v>10664281</v>
          </cell>
          <cell r="Q194">
            <v>10774440</v>
          </cell>
          <cell r="R194">
            <v>10883411</v>
          </cell>
          <cell r="S194">
            <v>10991222</v>
          </cell>
          <cell r="T194">
            <v>11098009</v>
          </cell>
          <cell r="U194">
            <v>11203826</v>
          </cell>
        </row>
        <row r="195">
          <cell r="A195" t="str">
            <v>Turkey</v>
          </cell>
          <cell r="B195" t="str">
            <v>TUR</v>
          </cell>
          <cell r="C195" t="str">
            <v>CEUR</v>
          </cell>
          <cell r="D195" t="str">
            <v>Lira</v>
          </cell>
          <cell r="E195">
            <v>1374556</v>
          </cell>
          <cell r="F195">
            <v>68158412</v>
          </cell>
          <cell r="G195">
            <v>69164100</v>
          </cell>
          <cell r="H195">
            <v>70135665</v>
          </cell>
          <cell r="I195">
            <v>71083896</v>
          </cell>
          <cell r="J195">
            <v>72024777</v>
          </cell>
          <cell r="K195">
            <v>72969723</v>
          </cell>
          <cell r="L195">
            <v>73921768</v>
          </cell>
          <cell r="M195">
            <v>74876697</v>
          </cell>
          <cell r="N195">
            <v>75829891</v>
          </cell>
          <cell r="O195">
            <v>76773946</v>
          </cell>
          <cell r="P195">
            <v>77703194</v>
          </cell>
          <cell r="Q195">
            <v>78616530</v>
          </cell>
          <cell r="R195">
            <v>79514997</v>
          </cell>
          <cell r="S195">
            <v>80397504</v>
          </cell>
          <cell r="T195">
            <v>81263200</v>
          </cell>
          <cell r="U195">
            <v>82111355</v>
          </cell>
        </row>
        <row r="196">
          <cell r="A196" t="str">
            <v>Turkmenistan</v>
          </cell>
          <cell r="B196" t="str">
            <v>TKM</v>
          </cell>
          <cell r="C196" t="str">
            <v>EEUR</v>
          </cell>
          <cell r="D196" t="str">
            <v>Manat</v>
          </cell>
          <cell r="E196">
            <v>5100</v>
          </cell>
          <cell r="F196">
            <v>4502140</v>
          </cell>
          <cell r="G196">
            <v>4564367</v>
          </cell>
          <cell r="H196">
            <v>4629911</v>
          </cell>
          <cell r="I196">
            <v>4697763</v>
          </cell>
          <cell r="J196">
            <v>4766009</v>
          </cell>
          <cell r="K196">
            <v>4833266</v>
          </cell>
          <cell r="L196">
            <v>4899456</v>
          </cell>
          <cell r="M196">
            <v>4965275</v>
          </cell>
          <cell r="N196">
            <v>5030972</v>
          </cell>
          <cell r="O196">
            <v>5096942</v>
          </cell>
          <cell r="P196">
            <v>5163430</v>
          </cell>
          <cell r="Q196">
            <v>5230404</v>
          </cell>
          <cell r="R196">
            <v>5297611</v>
          </cell>
          <cell r="S196">
            <v>5364798</v>
          </cell>
          <cell r="T196">
            <v>5431625</v>
          </cell>
          <cell r="U196">
            <v>5497776</v>
          </cell>
        </row>
        <row r="197">
          <cell r="A197" t="str">
            <v>Turks &amp; Caicos Islands</v>
          </cell>
          <cell r="B197" t="str">
            <v>TCA</v>
          </cell>
          <cell r="C197" t="str">
            <v>LAC</v>
          </cell>
          <cell r="F197">
            <v>18867</v>
          </cell>
          <cell r="G197">
            <v>19940</v>
          </cell>
          <cell r="H197">
            <v>21159</v>
          </cell>
          <cell r="I197">
            <v>22412</v>
          </cell>
          <cell r="J197">
            <v>23549</v>
          </cell>
          <cell r="K197">
            <v>24459</v>
          </cell>
          <cell r="L197">
            <v>25102</v>
          </cell>
          <cell r="M197">
            <v>25517</v>
          </cell>
          <cell r="N197">
            <v>25770</v>
          </cell>
          <cell r="O197">
            <v>25970</v>
          </cell>
          <cell r="P197">
            <v>26194</v>
          </cell>
          <cell r="Q197">
            <v>26462</v>
          </cell>
          <cell r="R197">
            <v>26751</v>
          </cell>
          <cell r="S197">
            <v>27053</v>
          </cell>
          <cell r="T197">
            <v>27350</v>
          </cell>
          <cell r="U197">
            <v>27625</v>
          </cell>
        </row>
        <row r="198">
          <cell r="A198" t="str">
            <v>Tuvalu</v>
          </cell>
          <cell r="B198" t="str">
            <v>TUV</v>
          </cell>
          <cell r="C198" t="str">
            <v>WPR</v>
          </cell>
          <cell r="F198">
            <v>10185</v>
          </cell>
          <cell r="G198">
            <v>10245</v>
          </cell>
          <cell r="H198">
            <v>10299</v>
          </cell>
          <cell r="I198">
            <v>10349</v>
          </cell>
          <cell r="J198">
            <v>10396</v>
          </cell>
          <cell r="K198">
            <v>10441</v>
          </cell>
          <cell r="L198">
            <v>10486</v>
          </cell>
          <cell r="M198">
            <v>10530</v>
          </cell>
          <cell r="N198">
            <v>10574</v>
          </cell>
          <cell r="O198">
            <v>10618</v>
          </cell>
          <cell r="P198">
            <v>10661</v>
          </cell>
          <cell r="Q198">
            <v>10704</v>
          </cell>
          <cell r="R198">
            <v>10747</v>
          </cell>
          <cell r="S198">
            <v>10791</v>
          </cell>
          <cell r="T198">
            <v>10836</v>
          </cell>
          <cell r="U198">
            <v>10884</v>
          </cell>
        </row>
        <row r="199">
          <cell r="A199" t="str">
            <v>Uganda</v>
          </cell>
          <cell r="B199" t="str">
            <v>UGA</v>
          </cell>
          <cell r="C199" t="str">
            <v>AFRhigh</v>
          </cell>
          <cell r="D199" t="str">
            <v>Shilling</v>
          </cell>
          <cell r="E199">
            <v>1990.7</v>
          </cell>
          <cell r="F199">
            <v>24689655</v>
          </cell>
          <cell r="G199">
            <v>25467495</v>
          </cell>
          <cell r="H199">
            <v>26284492</v>
          </cell>
          <cell r="I199">
            <v>27139128</v>
          </cell>
          <cell r="J199">
            <v>28027594</v>
          </cell>
          <cell r="K199">
            <v>28947181</v>
          </cell>
          <cell r="L199">
            <v>29898598</v>
          </cell>
          <cell r="M199">
            <v>30883807</v>
          </cell>
          <cell r="N199">
            <v>31902609</v>
          </cell>
          <cell r="O199">
            <v>32954658.000000004</v>
          </cell>
          <cell r="P199">
            <v>34039741</v>
          </cell>
          <cell r="Q199">
            <v>35156817</v>
          </cell>
          <cell r="R199">
            <v>36305888</v>
          </cell>
          <cell r="S199">
            <v>37488912</v>
          </cell>
          <cell r="T199">
            <v>38708600</v>
          </cell>
          <cell r="U199">
            <v>39966307</v>
          </cell>
        </row>
        <row r="200">
          <cell r="A200" t="str">
            <v>Ukraine</v>
          </cell>
          <cell r="B200" t="str">
            <v>UKR</v>
          </cell>
          <cell r="C200" t="str">
            <v>EEUR</v>
          </cell>
          <cell r="F200">
            <v>48854427</v>
          </cell>
          <cell r="G200">
            <v>48427550</v>
          </cell>
          <cell r="H200">
            <v>48027355</v>
          </cell>
          <cell r="I200">
            <v>47649046</v>
          </cell>
          <cell r="J200">
            <v>47281800</v>
          </cell>
          <cell r="K200">
            <v>46917544</v>
          </cell>
          <cell r="L200">
            <v>46557424</v>
          </cell>
          <cell r="M200">
            <v>46205379</v>
          </cell>
          <cell r="N200">
            <v>45858834</v>
          </cell>
          <cell r="O200">
            <v>45514440</v>
          </cell>
          <cell r="P200">
            <v>45169656</v>
          </cell>
          <cell r="Q200">
            <v>44823219</v>
          </cell>
          <cell r="R200">
            <v>44475205</v>
          </cell>
          <cell r="S200">
            <v>44126069</v>
          </cell>
          <cell r="T200">
            <v>43776863</v>
          </cell>
          <cell r="U200">
            <v>43428263</v>
          </cell>
        </row>
        <row r="201">
          <cell r="A201" t="str">
            <v>United Arab Emirates</v>
          </cell>
          <cell r="B201" t="str">
            <v>UAE</v>
          </cell>
          <cell r="C201" t="str">
            <v>EMR</v>
          </cell>
          <cell r="F201">
            <v>3247219</v>
          </cell>
          <cell r="G201">
            <v>3424368</v>
          </cell>
          <cell r="H201">
            <v>3602931</v>
          </cell>
          <cell r="I201">
            <v>3778838</v>
          </cell>
          <cell r="J201">
            <v>3947132</v>
          </cell>
          <cell r="K201">
            <v>4104291</v>
          </cell>
          <cell r="L201">
            <v>4248476</v>
          </cell>
          <cell r="M201">
            <v>4380439</v>
          </cell>
          <cell r="N201">
            <v>4502582</v>
          </cell>
          <cell r="O201">
            <v>4618738</v>
          </cell>
          <cell r="P201">
            <v>4731864</v>
          </cell>
          <cell r="Q201">
            <v>4842522</v>
          </cell>
          <cell r="R201">
            <v>4950248</v>
          </cell>
          <cell r="S201">
            <v>5055815</v>
          </cell>
          <cell r="T201">
            <v>5159932</v>
          </cell>
          <cell r="U201">
            <v>5263162</v>
          </cell>
        </row>
        <row r="202">
          <cell r="A202" t="str">
            <v>United Kingdom</v>
          </cell>
          <cell r="B202" t="str">
            <v>UNK</v>
          </cell>
          <cell r="C202" t="str">
            <v>EME</v>
          </cell>
          <cell r="F202">
            <v>58867587</v>
          </cell>
          <cell r="G202">
            <v>59115560</v>
          </cell>
          <cell r="H202">
            <v>59388333</v>
          </cell>
          <cell r="I202">
            <v>59676074</v>
          </cell>
          <cell r="J202">
            <v>59964950</v>
          </cell>
          <cell r="K202">
            <v>60244834</v>
          </cell>
          <cell r="L202">
            <v>60512058</v>
          </cell>
          <cell r="M202">
            <v>60768942</v>
          </cell>
          <cell r="N202">
            <v>61018648</v>
          </cell>
          <cell r="O202">
            <v>61266777</v>
          </cell>
          <cell r="P202">
            <v>61517378</v>
          </cell>
          <cell r="Q202">
            <v>61770597</v>
          </cell>
          <cell r="R202">
            <v>62024556</v>
          </cell>
          <cell r="S202">
            <v>62278967</v>
          </cell>
          <cell r="T202">
            <v>62533227</v>
          </cell>
          <cell r="U202">
            <v>62786780</v>
          </cell>
        </row>
        <row r="203">
          <cell r="A203" t="str">
            <v>UR Tanzania</v>
          </cell>
          <cell r="B203" t="str">
            <v>TAN</v>
          </cell>
          <cell r="C203" t="str">
            <v>AFRhigh</v>
          </cell>
          <cell r="F203">
            <v>33848753</v>
          </cell>
          <cell r="G203">
            <v>34712186</v>
          </cell>
          <cell r="H203">
            <v>35615114</v>
          </cell>
          <cell r="I203">
            <v>36550910</v>
          </cell>
          <cell r="J203">
            <v>37508004</v>
          </cell>
          <cell r="K203">
            <v>38477873</v>
          </cell>
          <cell r="L203">
            <v>39458709</v>
          </cell>
          <cell r="M203">
            <v>40453512</v>
          </cell>
          <cell r="N203">
            <v>41463923</v>
          </cell>
          <cell r="O203">
            <v>42492822</v>
          </cell>
          <cell r="P203">
            <v>43541652</v>
          </cell>
          <cell r="Q203">
            <v>44610617</v>
          </cell>
          <cell r="R203">
            <v>45696786</v>
          </cell>
          <cell r="S203">
            <v>46794682</v>
          </cell>
          <cell r="T203">
            <v>47897103</v>
          </cell>
          <cell r="U203">
            <v>48998650</v>
          </cell>
        </row>
        <row r="204">
          <cell r="A204" t="str">
            <v>Uruguay</v>
          </cell>
          <cell r="B204" t="str">
            <v>URU</v>
          </cell>
          <cell r="C204" t="str">
            <v>LAC</v>
          </cell>
          <cell r="F204">
            <v>3318238</v>
          </cell>
          <cell r="G204">
            <v>3324937</v>
          </cell>
          <cell r="H204">
            <v>3326395</v>
          </cell>
          <cell r="I204">
            <v>3324950</v>
          </cell>
          <cell r="J204">
            <v>3323921</v>
          </cell>
          <cell r="K204">
            <v>3325727</v>
          </cell>
          <cell r="L204">
            <v>3331195</v>
          </cell>
          <cell r="M204">
            <v>3339701</v>
          </cell>
          <cell r="N204">
            <v>3350454</v>
          </cell>
          <cell r="O204">
            <v>3362075</v>
          </cell>
          <cell r="P204">
            <v>3373551</v>
          </cell>
          <cell r="Q204">
            <v>3384736</v>
          </cell>
          <cell r="R204">
            <v>3395999</v>
          </cell>
          <cell r="S204">
            <v>3407424</v>
          </cell>
          <cell r="T204">
            <v>3419198</v>
          </cell>
          <cell r="U204">
            <v>3431430</v>
          </cell>
        </row>
        <row r="205">
          <cell r="A205" t="str">
            <v>US Virgin Islands</v>
          </cell>
          <cell r="B205" t="str">
            <v>VUS</v>
          </cell>
          <cell r="C205" t="str">
            <v>LAC</v>
          </cell>
          <cell r="F205">
            <v>110496</v>
          </cell>
          <cell r="G205">
            <v>110880</v>
          </cell>
          <cell r="H205">
            <v>111132</v>
          </cell>
          <cell r="I205">
            <v>111278</v>
          </cell>
          <cell r="J205">
            <v>111359</v>
          </cell>
          <cell r="K205">
            <v>111408</v>
          </cell>
          <cell r="L205">
            <v>111432</v>
          </cell>
          <cell r="M205">
            <v>111425</v>
          </cell>
          <cell r="N205">
            <v>111390</v>
          </cell>
          <cell r="O205">
            <v>111324</v>
          </cell>
          <cell r="P205">
            <v>111228</v>
          </cell>
          <cell r="Q205">
            <v>111105</v>
          </cell>
          <cell r="R205">
            <v>110958</v>
          </cell>
          <cell r="S205">
            <v>110791</v>
          </cell>
          <cell r="T205">
            <v>110604</v>
          </cell>
          <cell r="U205">
            <v>110401</v>
          </cell>
        </row>
        <row r="206">
          <cell r="A206" t="str">
            <v>USA</v>
          </cell>
          <cell r="B206" t="str">
            <v>USA</v>
          </cell>
          <cell r="C206" t="str">
            <v>EME</v>
          </cell>
          <cell r="F206">
            <v>284857068</v>
          </cell>
          <cell r="G206">
            <v>287836758</v>
          </cell>
          <cell r="H206">
            <v>290832028</v>
          </cell>
          <cell r="I206">
            <v>293836937</v>
          </cell>
          <cell r="J206">
            <v>296843882</v>
          </cell>
          <cell r="K206">
            <v>299846449</v>
          </cell>
          <cell r="L206">
            <v>302841225</v>
          </cell>
          <cell r="M206">
            <v>305826244</v>
          </cell>
          <cell r="N206">
            <v>308798278</v>
          </cell>
          <cell r="O206">
            <v>311754345</v>
          </cell>
          <cell r="P206">
            <v>314691640</v>
          </cell>
          <cell r="Q206">
            <v>317606852</v>
          </cell>
          <cell r="R206">
            <v>320497350</v>
          </cell>
          <cell r="S206">
            <v>323361925</v>
          </cell>
          <cell r="T206">
            <v>326199979</v>
          </cell>
          <cell r="U206">
            <v>329010321</v>
          </cell>
        </row>
        <row r="207">
          <cell r="A207" t="str">
            <v>Uzbekistan</v>
          </cell>
          <cell r="B207" t="str">
            <v>UZB</v>
          </cell>
          <cell r="C207" t="str">
            <v>EEUR</v>
          </cell>
          <cell r="D207" t="str">
            <v>Sum</v>
          </cell>
          <cell r="E207">
            <v>155</v>
          </cell>
          <cell r="F207">
            <v>24723547</v>
          </cell>
          <cell r="G207">
            <v>25083240</v>
          </cell>
          <cell r="H207">
            <v>25451550</v>
          </cell>
          <cell r="I207">
            <v>25827643</v>
          </cell>
          <cell r="J207">
            <v>26208819</v>
          </cell>
          <cell r="K207">
            <v>26593123</v>
          </cell>
          <cell r="L207">
            <v>26980509</v>
          </cell>
          <cell r="M207">
            <v>27372256</v>
          </cell>
          <cell r="N207">
            <v>27768983</v>
          </cell>
          <cell r="O207">
            <v>28171471</v>
          </cell>
          <cell r="P207">
            <v>28579758</v>
          </cell>
          <cell r="Q207">
            <v>28993800</v>
          </cell>
          <cell r="R207">
            <v>29411777</v>
          </cell>
          <cell r="S207">
            <v>29829678</v>
          </cell>
          <cell r="T207">
            <v>30242281</v>
          </cell>
          <cell r="U207">
            <v>30645437</v>
          </cell>
        </row>
        <row r="208">
          <cell r="A208" t="str">
            <v>Vanuatu</v>
          </cell>
          <cell r="B208" t="str">
            <v>VAN</v>
          </cell>
          <cell r="C208" t="str">
            <v>WPR</v>
          </cell>
          <cell r="D208" t="str">
            <v>Vatu</v>
          </cell>
          <cell r="E208">
            <v>146.08000000000001</v>
          </cell>
          <cell r="F208">
            <v>189723</v>
          </cell>
          <cell r="G208">
            <v>194194</v>
          </cell>
          <cell r="H208">
            <v>199150</v>
          </cell>
          <cell r="I208">
            <v>204462</v>
          </cell>
          <cell r="J208">
            <v>209918</v>
          </cell>
          <cell r="K208">
            <v>215366</v>
          </cell>
          <cell r="L208">
            <v>220772</v>
          </cell>
          <cell r="M208">
            <v>226179</v>
          </cell>
          <cell r="N208">
            <v>231592</v>
          </cell>
          <cell r="O208">
            <v>237040</v>
          </cell>
          <cell r="P208">
            <v>242538</v>
          </cell>
          <cell r="Q208">
            <v>248077</v>
          </cell>
          <cell r="R208">
            <v>253641</v>
          </cell>
          <cell r="S208">
            <v>259227</v>
          </cell>
          <cell r="T208">
            <v>264841</v>
          </cell>
          <cell r="U208">
            <v>270484</v>
          </cell>
        </row>
        <row r="209">
          <cell r="A209" t="str">
            <v>Venezuela</v>
          </cell>
          <cell r="B209" t="str">
            <v>VEN</v>
          </cell>
          <cell r="C209" t="str">
            <v>LAC</v>
          </cell>
          <cell r="F209">
            <v>24402422</v>
          </cell>
          <cell r="G209">
            <v>24866759</v>
          </cell>
          <cell r="H209">
            <v>25331052</v>
          </cell>
          <cell r="I209">
            <v>25795496</v>
          </cell>
          <cell r="J209">
            <v>26260319</v>
          </cell>
          <cell r="K209">
            <v>26725573</v>
          </cell>
          <cell r="L209">
            <v>27191210</v>
          </cell>
          <cell r="M209">
            <v>27656833</v>
          </cell>
          <cell r="N209">
            <v>28121688</v>
          </cell>
          <cell r="O209">
            <v>28584788</v>
          </cell>
          <cell r="P209">
            <v>29045288</v>
          </cell>
          <cell r="Q209">
            <v>29502762</v>
          </cell>
          <cell r="R209">
            <v>29956930</v>
          </cell>
          <cell r="S209">
            <v>30407257</v>
          </cell>
          <cell r="T209">
            <v>30853206</v>
          </cell>
          <cell r="U209">
            <v>31294295</v>
          </cell>
        </row>
        <row r="210">
          <cell r="A210" t="str">
            <v>Viet Nam</v>
          </cell>
          <cell r="B210" t="str">
            <v>VTN</v>
          </cell>
          <cell r="C210" t="str">
            <v>WPR</v>
          </cell>
          <cell r="D210" t="str">
            <v>Dong</v>
          </cell>
          <cell r="E210">
            <v>15519</v>
          </cell>
          <cell r="F210">
            <v>79094396</v>
          </cell>
          <cell r="G210">
            <v>80255806</v>
          </cell>
          <cell r="H210">
            <v>81440330</v>
          </cell>
          <cell r="I210">
            <v>82639773</v>
          </cell>
          <cell r="J210">
            <v>83839483</v>
          </cell>
          <cell r="K210">
            <v>85028643</v>
          </cell>
          <cell r="L210">
            <v>86205866</v>
          </cell>
          <cell r="M210">
            <v>87375197</v>
          </cell>
          <cell r="N210">
            <v>88537271</v>
          </cell>
          <cell r="O210">
            <v>89693687</v>
          </cell>
          <cell r="P210">
            <v>90845158</v>
          </cell>
          <cell r="Q210">
            <v>91991254</v>
          </cell>
          <cell r="R210">
            <v>93129795</v>
          </cell>
          <cell r="S210">
            <v>94257676</v>
          </cell>
          <cell r="T210">
            <v>95370957</v>
          </cell>
          <cell r="U210">
            <v>96466566</v>
          </cell>
        </row>
        <row r="211">
          <cell r="A211" t="str">
            <v>Wallis &amp; Futuna Is</v>
          </cell>
          <cell r="B211" t="str">
            <v>WAF</v>
          </cell>
          <cell r="C211" t="str">
            <v>WPR</v>
          </cell>
          <cell r="F211">
            <v>14897</v>
          </cell>
          <cell r="G211">
            <v>14952</v>
          </cell>
          <cell r="H211">
            <v>14984</v>
          </cell>
          <cell r="I211">
            <v>15004</v>
          </cell>
          <cell r="J211">
            <v>15030</v>
          </cell>
          <cell r="K211">
            <v>15079</v>
          </cell>
          <cell r="L211">
            <v>15153</v>
          </cell>
          <cell r="M211">
            <v>15249</v>
          </cell>
          <cell r="N211">
            <v>15358</v>
          </cell>
          <cell r="O211">
            <v>15474</v>
          </cell>
          <cell r="P211">
            <v>15586</v>
          </cell>
          <cell r="Q211">
            <v>15694</v>
          </cell>
          <cell r="R211">
            <v>15798</v>
          </cell>
          <cell r="S211">
            <v>15901</v>
          </cell>
          <cell r="T211">
            <v>16003</v>
          </cell>
          <cell r="U211">
            <v>16107</v>
          </cell>
        </row>
        <row r="212">
          <cell r="A212" t="str">
            <v>West Bank and Gaza Strip</v>
          </cell>
          <cell r="B212" t="str">
            <v>OPT</v>
          </cell>
          <cell r="C212" t="str">
            <v>EMR</v>
          </cell>
          <cell r="F212">
            <v>3149447</v>
          </cell>
          <cell r="G212">
            <v>3266453</v>
          </cell>
          <cell r="H212">
            <v>3386996</v>
          </cell>
          <cell r="I212">
            <v>3510372</v>
          </cell>
          <cell r="J212">
            <v>3635616</v>
          </cell>
          <cell r="K212">
            <v>3762005</v>
          </cell>
          <cell r="L212">
            <v>3889267</v>
          </cell>
          <cell r="M212">
            <v>4017496</v>
          </cell>
          <cell r="N212">
            <v>4146784</v>
          </cell>
          <cell r="O212">
            <v>4277360</v>
          </cell>
          <cell r="P212">
            <v>4409392</v>
          </cell>
          <cell r="Q212">
            <v>4542828</v>
          </cell>
          <cell r="R212">
            <v>4677556</v>
          </cell>
          <cell r="S212">
            <v>4813634</v>
          </cell>
          <cell r="T212">
            <v>4951140</v>
          </cell>
          <cell r="U212">
            <v>5090124</v>
          </cell>
        </row>
        <row r="213">
          <cell r="A213" t="str">
            <v>Yemen</v>
          </cell>
          <cell r="B213" t="str">
            <v>YEM</v>
          </cell>
          <cell r="C213" t="str">
            <v>EMR</v>
          </cell>
          <cell r="D213" t="str">
            <v>Rial</v>
          </cell>
          <cell r="E213">
            <v>183.93</v>
          </cell>
          <cell r="F213">
            <v>18181733</v>
          </cell>
          <cell r="G213">
            <v>18729750</v>
          </cell>
          <cell r="H213">
            <v>19294631</v>
          </cell>
          <cell r="I213">
            <v>19877497</v>
          </cell>
          <cell r="J213">
            <v>20477919</v>
          </cell>
          <cell r="K213">
            <v>21095679</v>
          </cell>
          <cell r="L213">
            <v>21732247</v>
          </cell>
          <cell r="M213">
            <v>22389172</v>
          </cell>
          <cell r="N213">
            <v>23066020</v>
          </cell>
          <cell r="O213">
            <v>23761746</v>
          </cell>
          <cell r="P213">
            <v>24475349</v>
          </cell>
          <cell r="Q213">
            <v>25206408</v>
          </cell>
          <cell r="R213">
            <v>25954505</v>
          </cell>
          <cell r="S213">
            <v>26718471</v>
          </cell>
          <cell r="T213">
            <v>27496884</v>
          </cell>
          <cell r="U213">
            <v>28288288</v>
          </cell>
        </row>
        <row r="214">
          <cell r="A214" t="str">
            <v>Zambia</v>
          </cell>
          <cell r="B214" t="str">
            <v>ZAM</v>
          </cell>
          <cell r="C214" t="str">
            <v>AFRhigh</v>
          </cell>
          <cell r="D214" t="str">
            <v>Kwacha</v>
          </cell>
          <cell r="E214">
            <v>4753.42</v>
          </cell>
          <cell r="F214">
            <v>10450880</v>
          </cell>
          <cell r="G214">
            <v>10665406</v>
          </cell>
          <cell r="H214">
            <v>10869653</v>
          </cell>
          <cell r="I214">
            <v>11068686</v>
          </cell>
          <cell r="J214">
            <v>11269795</v>
          </cell>
          <cell r="K214">
            <v>11478317</v>
          </cell>
          <cell r="L214">
            <v>11696160</v>
          </cell>
          <cell r="M214">
            <v>11922003</v>
          </cell>
          <cell r="N214">
            <v>12154058</v>
          </cell>
          <cell r="O214">
            <v>12389242</v>
          </cell>
          <cell r="P214">
            <v>12625415</v>
          </cell>
          <cell r="Q214">
            <v>12861958</v>
          </cell>
          <cell r="R214">
            <v>13100038</v>
          </cell>
          <cell r="S214">
            <v>13341338</v>
          </cell>
          <cell r="T214">
            <v>13588258</v>
          </cell>
          <cell r="U214">
            <v>13842343</v>
          </cell>
        </row>
        <row r="215">
          <cell r="A215" t="str">
            <v>Zimbabwe</v>
          </cell>
          <cell r="B215" t="str">
            <v>ZIM</v>
          </cell>
          <cell r="C215" t="str">
            <v>AFRhigh</v>
          </cell>
          <cell r="D215" t="str">
            <v>Zimbabwe Dollar</v>
          </cell>
          <cell r="E215">
            <v>54.945054945054942</v>
          </cell>
          <cell r="F215">
            <v>12656484</v>
          </cell>
          <cell r="G215">
            <v>12767328</v>
          </cell>
          <cell r="H215">
            <v>12859321</v>
          </cell>
          <cell r="I215">
            <v>12941359</v>
          </cell>
          <cell r="J215">
            <v>13025237</v>
          </cell>
          <cell r="K215">
            <v>13119679</v>
          </cell>
          <cell r="L215">
            <v>13228191</v>
          </cell>
          <cell r="M215">
            <v>13349436</v>
          </cell>
          <cell r="N215">
            <v>13481234</v>
          </cell>
          <cell r="O215">
            <v>13619317</v>
          </cell>
          <cell r="P215">
            <v>13760411</v>
          </cell>
          <cell r="Q215">
            <v>13904472</v>
          </cell>
          <cell r="R215">
            <v>14052499</v>
          </cell>
          <cell r="S215">
            <v>14203298</v>
          </cell>
          <cell r="T215">
            <v>14355462</v>
          </cell>
          <cell r="U215">
            <v>14507846</v>
          </cell>
        </row>
      </sheetData>
      <sheetData sheetId="1"/>
      <sheetData sheetId="2"/>
      <sheetData sheetId="3"/>
      <sheetData sheetId="4"/>
      <sheetData sheetId="5"/>
      <sheetData sheetId="6"/>
      <sheetData sheetId="7"/>
      <sheetData sheetId="8"/>
      <sheetData sheetId="9"/>
      <sheetData sheetId="10"/>
      <sheetData sheetId="11">
        <row r="7">
          <cell r="D7" t="str">
            <v>Kyrgyzstan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otal_tplt"/>
      <sheetName val="_rqst_tplt"/>
      <sheetName val="_settings"/>
      <sheetName val="Welcome"/>
      <sheetName val="Prices"/>
      <sheetName val="Selection"/>
      <sheetName val="Enrolment"/>
      <sheetName val="Calcs"/>
      <sheetName val="Request (Yr 1)"/>
      <sheetName val="Request (Yr 2)"/>
      <sheetName val="Request (Yr 3)"/>
      <sheetName val="Request (Yr 4)"/>
      <sheetName val="Request (Yr 5)"/>
      <sheetName val="Request (Yr 6)"/>
      <sheetName val="Request (Yr 7)"/>
      <sheetName val="Request (Yr 8)"/>
      <sheetName val="Total Requested"/>
    </sheetNames>
    <sheetDataSet>
      <sheetData sheetId="0" refreshError="1"/>
      <sheetData sheetId="1" refreshError="1"/>
      <sheetData sheetId="2">
        <row r="11">
          <cell r="B11" t="str">
            <v>Injectable</v>
          </cell>
        </row>
        <row r="19">
          <cell r="B19" t="str">
            <v>Bayer</v>
          </cell>
        </row>
        <row r="20">
          <cell r="B20" t="str">
            <v>Brown Burke</v>
          </cell>
        </row>
        <row r="21">
          <cell r="B21" t="str">
            <v>Eli Lilly</v>
          </cell>
        </row>
        <row r="22">
          <cell r="B22" t="str">
            <v>Fatol</v>
          </cell>
        </row>
        <row r="23">
          <cell r="B23" t="str">
            <v>Jacobus</v>
          </cell>
        </row>
        <row r="24">
          <cell r="B24" t="str">
            <v>Macleods</v>
          </cell>
        </row>
        <row r="25">
          <cell r="B25" t="str">
            <v>Panpharma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otal_tplt"/>
      <sheetName val="_rqst_tplt"/>
      <sheetName val="_settings"/>
      <sheetName val="Welcome"/>
      <sheetName val="Prices"/>
      <sheetName val="Selection"/>
      <sheetName val="Enrolment"/>
      <sheetName val="Calcs"/>
      <sheetName val="Request (Yr 1)"/>
      <sheetName val="Request (Yr 2)"/>
      <sheetName val="Request (Yr 3)"/>
      <sheetName val="Request (Yr 4)"/>
      <sheetName val="Request (Yr 5)"/>
      <sheetName val="Request (Yr 6)"/>
      <sheetName val="Request (Yr 7)"/>
      <sheetName val="Request (Yr 8)"/>
      <sheetName val="Total Requested"/>
    </sheetNames>
    <sheetDataSet>
      <sheetData sheetId="0" refreshError="1"/>
      <sheetData sheetId="1" refreshError="1"/>
      <sheetData sheetId="2">
        <row r="11">
          <cell r="B11" t="str">
            <v>Injectable</v>
          </cell>
        </row>
        <row r="12">
          <cell r="B12" t="str">
            <v>Oral tablet</v>
          </cell>
        </row>
        <row r="13">
          <cell r="B13" t="str">
            <v>Other</v>
          </cell>
        </row>
        <row r="14">
          <cell r="B14" t="str">
            <v>Quinolone</v>
          </cell>
        </row>
        <row r="15">
          <cell r="B15" t="str">
            <v>Sachet</v>
          </cell>
        </row>
        <row r="29">
          <cell r="B29" t="str">
            <v>Capreomycin</v>
          </cell>
        </row>
        <row r="30">
          <cell r="B30" t="str">
            <v>Clarithromycine</v>
          </cell>
        </row>
        <row r="31">
          <cell r="B31" t="str">
            <v>Cycloserin</v>
          </cell>
        </row>
        <row r="32">
          <cell r="B32" t="str">
            <v>Ethionamide</v>
          </cell>
        </row>
        <row r="33">
          <cell r="B33" t="str">
            <v>Kanamycin</v>
          </cell>
        </row>
        <row r="34">
          <cell r="B34" t="str">
            <v>Moxifloxacin (local purchase)</v>
          </cell>
        </row>
        <row r="35">
          <cell r="B35" t="str">
            <v>Ofloxacine</v>
          </cell>
        </row>
        <row r="36">
          <cell r="B36" t="str">
            <v>PASER</v>
          </cell>
        </row>
        <row r="37">
          <cell r="B37" t="str">
            <v>Prothionamide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op"/>
      <sheetName val="_pvt_epicountry"/>
      <sheetName val="_epibycountry"/>
      <sheetName val="_pvt_epiregion"/>
      <sheetName val="_epibyregion"/>
      <sheetName val="_pvt_costsregion"/>
      <sheetName val="_costbyregion"/>
      <sheetName val="_pvt_costscountry"/>
      <sheetName val="_costbycountry"/>
      <sheetName val="_ref_tables"/>
      <sheetName val="_settings"/>
      <sheetName val="Welcome"/>
      <sheetName val="Options"/>
      <sheetName val="Guidelines"/>
      <sheetName val="Baseline Budget"/>
      <sheetName val="Epidemiology"/>
      <sheetName val="1.2 Improving diagnosis"/>
      <sheetName val="Lab items list"/>
      <sheetName val="1.3 Patient support"/>
      <sheetName val="1.4 First-line drugs"/>
      <sheetName val="1.5.1 M&amp;E"/>
      <sheetName val="1.5.2 Management &amp; supervision"/>
      <sheetName val="1.5.3.1 Staff"/>
      <sheetName val="1.5.3.2 International TA"/>
      <sheetName val="1.5.3.3 Training"/>
      <sheetName val="2.1 TB HIV"/>
      <sheetName val="2.2 MDR TB"/>
      <sheetName val="2.3.1 High risk grups"/>
      <sheetName val="2.3.2 Infection control"/>
      <sheetName val="2.3.3 Childhood"/>
      <sheetName val="3.2 PAL"/>
      <sheetName val="4.1 PPM"/>
      <sheetName val="5.1 ACSM"/>
      <sheetName val="5.2 Community involvement"/>
      <sheetName val="6.1 OR"/>
      <sheetName val="Other"/>
      <sheetName val="Use general health services"/>
      <sheetName val="Table Costs Funding"/>
      <sheetName val="Table Costs by activity"/>
      <sheetName val="Fig Costs"/>
      <sheetName val="Fig Funding"/>
      <sheetName val="Table costs &amp; funding"/>
      <sheetName val="Table CostCategoriesG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D8" t="str">
            <v>EEUR</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Заглавный лист"/>
      <sheetName val="Общие указания"/>
      <sheetName val="Общие допущения"/>
      <sheetName val="Детальные допущения"/>
      <sheetName val="Детальный бюджет на 1-й год"/>
      <sheetName val="Детальный бюджет на 2-й год"/>
      <sheetName val="Детальный бюджет на 3,4,5-й год"/>
      <sheetName val="Бюджет на 5 лет"/>
      <sheetName val="Краткий бюджет"/>
    </sheetNames>
    <sheetDataSet>
      <sheetData sheetId="0">
        <row r="3">
          <cell r="F3" t="str">
            <v>Кадровые ресурсы</v>
          </cell>
        </row>
        <row r="4">
          <cell r="F4" t="str">
            <v>Техническая и административная помощь</v>
          </cell>
        </row>
        <row r="5">
          <cell r="F5" t="str">
            <v>Обучение</v>
          </cell>
        </row>
        <row r="6">
          <cell r="F6" t="str">
            <v>Товары медицинского назначения и медицинское оборудование</v>
          </cell>
        </row>
        <row r="7">
          <cell r="F7" t="str">
            <v>Лекарственные препараты (медикаменты)</v>
          </cell>
        </row>
        <row r="8">
          <cell r="F8" t="str">
            <v xml:space="preserve">Расходы на управление закупками и снабжением </v>
          </cell>
        </row>
        <row r="9">
          <cell r="F9" t="str">
            <v>Инфраструктура и другое оборудование</v>
          </cell>
        </row>
        <row r="10">
          <cell r="F10" t="str">
            <v>Информационные материалы</v>
          </cell>
        </row>
        <row r="11">
          <cell r="F11" t="str">
            <v>Мониторинг и оценка</v>
          </cell>
        </row>
        <row r="12">
          <cell r="F12" t="str">
            <v>Поддержка жизни клиентов/целевых групп населения</v>
          </cell>
        </row>
        <row r="13">
          <cell r="F13" t="str">
            <v>Планирование и администрирование</v>
          </cell>
        </row>
        <row r="14">
          <cell r="F14" t="str">
            <v>Накладные расходы</v>
          </cell>
        </row>
        <row r="15">
          <cell r="F15" t="str">
            <v>Прочие</v>
          </cell>
        </row>
      </sheetData>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ata"/>
      <sheetName val="xTable_Filters"/>
      <sheetName val="xTable_ServerVariables"/>
      <sheetName val="xPublicVariables"/>
      <sheetName val="Rezitenta_TB"/>
    </sheetNames>
    <sheetDataSet>
      <sheetData sheetId="0"/>
      <sheetData sheetId="1"/>
      <sheetData sheetId="2"/>
      <sheetData sheetId="3">
        <row r="6">
          <cell r="D6">
            <v>0</v>
          </cell>
        </row>
        <row r="26">
          <cell r="D26" t="str">
            <v>Ianuarie - Decembrie, 2010</v>
          </cell>
        </row>
        <row r="27">
          <cell r="D27" t="str">
            <v>Monitorizarea tuberculozei în R.Moldova</v>
          </cell>
        </row>
        <row r="28">
          <cell r="D28" t="str">
            <v>14/02/2011</v>
          </cell>
        </row>
        <row r="29">
          <cell r="D29" t="str">
            <v>CNMS, M&amp;E, Date generate din SIME TB la 14/02/2011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K6"/>
  <sheetViews>
    <sheetView zoomScale="80" zoomScaleNormal="80" workbookViewId="0">
      <selection activeCell="A15" sqref="A15"/>
    </sheetView>
  </sheetViews>
  <sheetFormatPr defaultColWidth="9.109375" defaultRowHeight="15" x14ac:dyDescent="0.25"/>
  <cols>
    <col min="1" max="1" width="160.44140625" style="367" customWidth="1"/>
    <col min="2" max="16384" width="9.109375" style="367"/>
  </cols>
  <sheetData>
    <row r="1" spans="1:11" ht="54.75" customHeight="1" x14ac:dyDescent="0.25">
      <c r="A1" s="415" t="s">
        <v>339</v>
      </c>
      <c r="B1" s="415"/>
      <c r="C1" s="415"/>
      <c r="D1" s="415"/>
      <c r="E1" s="415"/>
      <c r="F1" s="415"/>
      <c r="G1" s="415"/>
      <c r="H1" s="415"/>
      <c r="I1" s="415"/>
      <c r="J1" s="415"/>
      <c r="K1" s="415"/>
    </row>
    <row r="2" spans="1:11" ht="31.2" x14ac:dyDescent="0.3">
      <c r="A2" s="417" t="s">
        <v>340</v>
      </c>
      <c r="B2" s="414"/>
      <c r="C2" s="414"/>
      <c r="D2" s="414"/>
      <c r="E2" s="414"/>
      <c r="F2" s="414"/>
      <c r="G2" s="414"/>
      <c r="H2" s="414"/>
      <c r="I2" s="414"/>
      <c r="J2" s="414"/>
      <c r="K2" s="414"/>
    </row>
    <row r="3" spans="1:11" ht="15.6" x14ac:dyDescent="0.3">
      <c r="A3" s="416"/>
      <c r="B3" s="414"/>
      <c r="C3" s="414"/>
      <c r="D3" s="414"/>
      <c r="E3" s="414"/>
      <c r="F3" s="414"/>
      <c r="G3" s="414"/>
      <c r="H3" s="414"/>
      <c r="I3" s="414"/>
      <c r="J3" s="414"/>
      <c r="K3" s="414"/>
    </row>
    <row r="4" spans="1:11" ht="78" x14ac:dyDescent="0.3">
      <c r="A4" s="417" t="s">
        <v>341</v>
      </c>
      <c r="B4" s="414"/>
      <c r="C4" s="414"/>
      <c r="D4" s="414"/>
      <c r="E4" s="414"/>
      <c r="F4" s="414"/>
      <c r="G4" s="414"/>
      <c r="H4" s="414"/>
      <c r="I4" s="414"/>
      <c r="J4" s="414"/>
      <c r="K4" s="414"/>
    </row>
    <row r="5" spans="1:11" ht="15.6" x14ac:dyDescent="0.3">
      <c r="A5" s="416"/>
      <c r="B5" s="414"/>
      <c r="C5" s="414"/>
      <c r="D5" s="414"/>
      <c r="E5" s="414"/>
      <c r="F5" s="414"/>
      <c r="G5" s="414"/>
      <c r="H5" s="414"/>
      <c r="I5" s="414"/>
      <c r="J5" s="414"/>
      <c r="K5" s="414"/>
    </row>
    <row r="6" spans="1:11" ht="15.6" x14ac:dyDescent="0.3">
      <c r="A6" s="417" t="s">
        <v>342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V187"/>
  <sheetViews>
    <sheetView tabSelected="1" zoomScale="70" zoomScaleNormal="70" zoomScaleSheetLayoutView="89" workbookViewId="0">
      <selection activeCell="N17" sqref="N17"/>
    </sheetView>
  </sheetViews>
  <sheetFormatPr defaultColWidth="9.44140625" defaultRowHeight="14.4" x14ac:dyDescent="0.25"/>
  <cols>
    <col min="1" max="1" width="14" style="11" customWidth="1"/>
    <col min="2" max="2" width="78.44140625" style="6" customWidth="1"/>
    <col min="3" max="3" width="17.5546875" style="12" customWidth="1"/>
    <col min="4" max="4" width="15.44140625" style="12" customWidth="1"/>
    <col min="5" max="7" width="15.6640625" style="12" customWidth="1"/>
    <col min="8" max="8" width="18.88671875" style="13" customWidth="1"/>
    <col min="9" max="13" width="11.44140625" style="482" customWidth="1"/>
    <col min="14" max="15" width="13.44140625" style="483" customWidth="1"/>
    <col min="16" max="19" width="11.44140625" style="482" customWidth="1"/>
    <col min="20" max="20" width="16.109375" style="482" customWidth="1"/>
    <col min="21" max="21" width="13.44140625" style="482" customWidth="1"/>
    <col min="22" max="26" width="11.44140625" style="482" customWidth="1"/>
    <col min="27" max="27" width="13.44140625" style="483" customWidth="1"/>
    <col min="28" max="31" width="11.44140625" style="482" customWidth="1"/>
    <col min="32" max="32" width="15.5546875" style="482" customWidth="1"/>
    <col min="33" max="33" width="13.44140625" style="483" customWidth="1"/>
    <col min="34" max="34" width="22.33203125" style="482" customWidth="1"/>
    <col min="35" max="37" width="11.44140625" style="482" customWidth="1"/>
    <col min="38" max="38" width="14.88671875" style="482" customWidth="1"/>
    <col min="39" max="39" width="13.44140625" style="483" customWidth="1"/>
    <col min="40" max="43" width="10.5546875" style="425" customWidth="1"/>
    <col min="44" max="44" width="12.5546875" style="425" customWidth="1"/>
    <col min="45" max="47" width="10.5546875" style="425" customWidth="1"/>
    <col min="48" max="48" width="12.5546875" style="425" customWidth="1"/>
    <col min="49" max="70" width="9.44140625" style="425"/>
    <col min="71" max="152" width="9.44140625" style="418"/>
    <col min="153" max="16384" width="9.44140625" style="6"/>
  </cols>
  <sheetData>
    <row r="1" spans="1:152" x14ac:dyDescent="0.25">
      <c r="A1" s="366" t="s">
        <v>314</v>
      </c>
      <c r="B1" s="3"/>
      <c r="C1" s="4"/>
      <c r="D1" s="4"/>
      <c r="E1" s="4"/>
      <c r="F1" s="4"/>
      <c r="G1" s="4"/>
      <c r="H1" s="5"/>
      <c r="I1" s="433"/>
      <c r="J1" s="433"/>
      <c r="K1" s="433"/>
      <c r="L1" s="433"/>
      <c r="M1" s="433"/>
      <c r="N1" s="434"/>
      <c r="O1" s="434"/>
      <c r="P1" s="433"/>
      <c r="Q1" s="433"/>
      <c r="R1" s="433"/>
      <c r="S1" s="433"/>
      <c r="T1" s="433"/>
      <c r="U1" s="433"/>
      <c r="V1" s="433"/>
      <c r="W1" s="433"/>
      <c r="X1" s="433"/>
      <c r="Y1" s="433"/>
      <c r="Z1" s="433"/>
      <c r="AA1" s="434"/>
      <c r="AB1" s="433"/>
      <c r="AC1" s="433"/>
      <c r="AD1" s="433"/>
      <c r="AE1" s="433"/>
      <c r="AF1" s="433"/>
      <c r="AG1" s="434"/>
      <c r="AH1" s="433"/>
      <c r="AI1" s="433"/>
      <c r="AJ1" s="433"/>
      <c r="AK1" s="433"/>
      <c r="AL1" s="433"/>
      <c r="AM1" s="434"/>
    </row>
    <row r="2" spans="1:152" ht="15.6" x14ac:dyDescent="0.25">
      <c r="A2" s="2"/>
      <c r="B2" s="7" t="s">
        <v>1</v>
      </c>
      <c r="C2" s="4"/>
      <c r="D2" s="4"/>
      <c r="E2" s="4"/>
      <c r="F2" s="4"/>
      <c r="G2" s="4"/>
      <c r="H2" s="5"/>
      <c r="I2" s="433"/>
      <c r="J2" s="433"/>
      <c r="K2" s="433"/>
      <c r="L2" s="433"/>
      <c r="M2" s="433"/>
      <c r="N2" s="434"/>
      <c r="O2" s="434"/>
      <c r="P2" s="433"/>
      <c r="Q2" s="433"/>
      <c r="R2" s="433"/>
      <c r="S2" s="433"/>
      <c r="T2" s="433"/>
      <c r="U2" s="433"/>
      <c r="V2" s="433"/>
      <c r="W2" s="433"/>
      <c r="X2" s="433"/>
      <c r="Y2" s="433"/>
      <c r="Z2" s="433"/>
      <c r="AA2" s="434"/>
      <c r="AB2" s="433"/>
      <c r="AC2" s="433"/>
      <c r="AD2" s="433"/>
      <c r="AE2" s="433"/>
      <c r="AF2" s="435"/>
      <c r="AG2" s="434"/>
      <c r="AH2" s="433"/>
      <c r="AI2" s="433"/>
      <c r="AJ2" s="433"/>
      <c r="AK2" s="433"/>
      <c r="AL2" s="433"/>
      <c r="AM2" s="434"/>
    </row>
    <row r="3" spans="1:152" ht="16.2" thickBot="1" x14ac:dyDescent="0.3">
      <c r="A3" s="2"/>
      <c r="B3" s="7" t="s">
        <v>133</v>
      </c>
      <c r="C3" s="4"/>
      <c r="D3" s="4"/>
      <c r="E3" s="4"/>
      <c r="F3" s="4"/>
      <c r="G3" s="4"/>
      <c r="H3" s="5"/>
      <c r="I3" s="433"/>
      <c r="J3" s="433"/>
      <c r="K3" s="433"/>
      <c r="L3" s="433"/>
      <c r="M3" s="433"/>
      <c r="N3" s="434"/>
      <c r="O3" s="434"/>
      <c r="P3" s="433"/>
      <c r="Q3" s="433"/>
      <c r="R3" s="433"/>
      <c r="S3" s="433"/>
      <c r="T3" s="433"/>
      <c r="U3" s="433"/>
      <c r="V3" s="433"/>
      <c r="W3" s="433"/>
      <c r="X3" s="433"/>
      <c r="Y3" s="433"/>
      <c r="Z3" s="433"/>
      <c r="AA3" s="434"/>
      <c r="AB3" s="433"/>
      <c r="AC3" s="433"/>
      <c r="AD3" s="433"/>
      <c r="AE3" s="433"/>
      <c r="AF3" s="433"/>
      <c r="AG3" s="434"/>
      <c r="AH3" s="433"/>
      <c r="AI3" s="433"/>
      <c r="AJ3" s="433"/>
      <c r="AK3" s="433"/>
      <c r="AL3" s="433"/>
      <c r="AM3" s="434"/>
    </row>
    <row r="4" spans="1:152" ht="18.600000000000001" thickBot="1" x14ac:dyDescent="0.3">
      <c r="A4" s="2"/>
      <c r="B4" s="8"/>
      <c r="C4" s="4"/>
      <c r="D4" s="4"/>
      <c r="E4" s="4"/>
      <c r="F4" s="4"/>
      <c r="G4" s="4"/>
      <c r="H4" s="5"/>
      <c r="I4" s="433"/>
      <c r="J4" s="433"/>
      <c r="K4" s="433"/>
      <c r="L4" s="433"/>
      <c r="M4" s="433"/>
      <c r="N4" s="436"/>
      <c r="O4" s="436"/>
      <c r="P4" s="433"/>
      <c r="Q4" s="433"/>
      <c r="R4" s="433"/>
      <c r="S4" s="433"/>
      <c r="T4" s="433"/>
      <c r="U4" s="433"/>
      <c r="V4" s="433"/>
      <c r="W4" s="433"/>
      <c r="X4" s="433"/>
      <c r="Y4" s="433"/>
      <c r="Z4" s="433"/>
      <c r="AA4" s="434"/>
      <c r="AB4" s="433"/>
      <c r="AC4" s="433"/>
      <c r="AD4" s="433"/>
      <c r="AE4" s="433"/>
      <c r="AF4" s="433"/>
      <c r="AG4" s="434"/>
      <c r="AH4" s="437"/>
      <c r="AI4" s="438"/>
      <c r="AJ4" s="439"/>
      <c r="AK4" s="439"/>
      <c r="AL4" s="433"/>
      <c r="AM4" s="434"/>
    </row>
    <row r="5" spans="1:152" ht="18" x14ac:dyDescent="0.25">
      <c r="A5" s="2"/>
      <c r="B5" s="8"/>
      <c r="C5" s="4"/>
      <c r="D5" s="4"/>
      <c r="E5" s="4"/>
      <c r="F5" s="4"/>
      <c r="G5" s="4"/>
      <c r="H5" s="5"/>
      <c r="I5" s="433"/>
      <c r="J5" s="433"/>
      <c r="K5" s="433"/>
      <c r="L5" s="433"/>
      <c r="M5" s="433"/>
      <c r="N5" s="436"/>
      <c r="O5" s="436"/>
      <c r="P5" s="433"/>
      <c r="Q5" s="433"/>
      <c r="R5" s="433"/>
      <c r="S5" s="433"/>
      <c r="T5" s="433"/>
      <c r="U5" s="433"/>
      <c r="V5" s="433"/>
      <c r="W5" s="433"/>
      <c r="X5" s="433"/>
      <c r="Y5" s="433"/>
      <c r="Z5" s="433"/>
      <c r="AA5" s="434"/>
      <c r="AB5" s="433"/>
      <c r="AC5" s="433"/>
      <c r="AD5" s="433"/>
      <c r="AE5" s="433"/>
      <c r="AF5" s="433"/>
      <c r="AG5" s="434"/>
      <c r="AH5" s="433"/>
      <c r="AI5" s="433"/>
      <c r="AJ5" s="433"/>
      <c r="AK5" s="433"/>
      <c r="AL5" s="433"/>
      <c r="AM5" s="434"/>
    </row>
    <row r="6" spans="1:152" ht="18" x14ac:dyDescent="0.25">
      <c r="A6" s="14"/>
      <c r="B6" s="8" t="s">
        <v>18</v>
      </c>
      <c r="C6" s="269"/>
      <c r="D6" s="4"/>
      <c r="E6" s="4"/>
      <c r="F6" s="4"/>
      <c r="G6" s="4"/>
      <c r="H6" s="5"/>
      <c r="I6" s="433"/>
      <c r="J6" s="433"/>
      <c r="K6" s="433"/>
      <c r="L6" s="433"/>
      <c r="M6" s="433"/>
      <c r="N6" s="436"/>
      <c r="O6" s="436"/>
      <c r="P6" s="433"/>
      <c r="Q6" s="433"/>
      <c r="R6" s="433"/>
      <c r="S6" s="433"/>
      <c r="T6" s="433"/>
      <c r="U6" s="433"/>
      <c r="V6" s="433"/>
      <c r="W6" s="433"/>
      <c r="X6" s="433"/>
      <c r="Y6" s="433"/>
      <c r="Z6" s="433"/>
      <c r="AA6" s="434"/>
      <c r="AB6" s="433"/>
      <c r="AC6" s="433"/>
      <c r="AD6" s="433"/>
      <c r="AE6" s="433"/>
      <c r="AF6" s="433"/>
      <c r="AG6" s="434"/>
      <c r="AH6" s="433"/>
      <c r="AI6" s="433"/>
      <c r="AJ6" s="433"/>
      <c r="AK6" s="433"/>
      <c r="AL6" s="433"/>
      <c r="AM6" s="434"/>
    </row>
    <row r="7" spans="1:152" s="176" customFormat="1" ht="15.6" x14ac:dyDescent="0.25">
      <c r="A7" s="173"/>
      <c r="B7" s="174"/>
      <c r="C7" s="174"/>
      <c r="D7" s="174"/>
      <c r="E7" s="174"/>
      <c r="F7" s="174"/>
      <c r="G7" s="174"/>
      <c r="H7" s="175"/>
      <c r="I7" s="440"/>
      <c r="J7" s="440"/>
      <c r="K7" s="440"/>
      <c r="L7" s="440"/>
      <c r="M7" s="440"/>
      <c r="N7" s="441"/>
      <c r="O7" s="441"/>
      <c r="P7" s="440"/>
      <c r="Q7" s="440"/>
      <c r="R7" s="440"/>
      <c r="S7" s="440"/>
      <c r="T7" s="440"/>
      <c r="U7" s="440"/>
      <c r="V7" s="440"/>
      <c r="W7" s="440"/>
      <c r="X7" s="440"/>
      <c r="Y7" s="440"/>
      <c r="Z7" s="440"/>
      <c r="AA7" s="441"/>
      <c r="AB7" s="440"/>
      <c r="AC7" s="440"/>
      <c r="AD7" s="440"/>
      <c r="AE7" s="440"/>
      <c r="AF7" s="440"/>
      <c r="AG7" s="441"/>
      <c r="AH7" s="440"/>
      <c r="AI7" s="440"/>
      <c r="AJ7" s="440"/>
      <c r="AK7" s="440"/>
      <c r="AL7" s="440"/>
      <c r="AM7" s="441"/>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K7" s="442"/>
      <c r="BL7" s="442"/>
      <c r="BM7" s="442"/>
      <c r="BN7" s="442"/>
      <c r="BO7" s="442"/>
      <c r="BP7" s="442"/>
      <c r="BQ7" s="442"/>
      <c r="BR7" s="442"/>
      <c r="BS7" s="419"/>
      <c r="BT7" s="419"/>
      <c r="BU7" s="419"/>
      <c r="BV7" s="419"/>
      <c r="BW7" s="419"/>
      <c r="BX7" s="419"/>
      <c r="BY7" s="419"/>
      <c r="BZ7" s="419"/>
      <c r="CA7" s="419"/>
      <c r="CB7" s="419"/>
      <c r="CC7" s="419"/>
      <c r="CD7" s="419"/>
      <c r="CE7" s="419"/>
      <c r="CF7" s="419"/>
      <c r="CG7" s="419"/>
      <c r="CH7" s="419"/>
      <c r="CI7" s="419"/>
      <c r="CJ7" s="419"/>
      <c r="CK7" s="419"/>
      <c r="CL7" s="419"/>
      <c r="CM7" s="419"/>
      <c r="CN7" s="419"/>
      <c r="CO7" s="419"/>
      <c r="CP7" s="419"/>
      <c r="CQ7" s="419"/>
      <c r="CR7" s="419"/>
      <c r="CS7" s="419"/>
      <c r="CT7" s="419"/>
      <c r="CU7" s="419"/>
      <c r="CV7" s="419"/>
      <c r="CW7" s="419"/>
      <c r="CX7" s="419"/>
      <c r="CY7" s="419"/>
      <c r="CZ7" s="419"/>
      <c r="DA7" s="419"/>
      <c r="DB7" s="419"/>
      <c r="DC7" s="419"/>
      <c r="DD7" s="419"/>
      <c r="DE7" s="419"/>
      <c r="DF7" s="419"/>
      <c r="DG7" s="419"/>
      <c r="DH7" s="419"/>
      <c r="DI7" s="419"/>
      <c r="DJ7" s="419"/>
      <c r="DK7" s="419"/>
      <c r="DL7" s="419"/>
      <c r="DM7" s="419"/>
      <c r="DN7" s="419"/>
      <c r="DO7" s="419"/>
      <c r="DP7" s="419"/>
      <c r="DQ7" s="419"/>
      <c r="DR7" s="419"/>
      <c r="DS7" s="419"/>
      <c r="DT7" s="419"/>
      <c r="DU7" s="419"/>
      <c r="DV7" s="419"/>
      <c r="DW7" s="419"/>
      <c r="DX7" s="419"/>
      <c r="DY7" s="419"/>
      <c r="DZ7" s="419"/>
      <c r="EA7" s="419"/>
      <c r="EB7" s="419"/>
      <c r="EC7" s="419"/>
      <c r="ED7" s="419"/>
      <c r="EE7" s="419"/>
      <c r="EF7" s="419"/>
      <c r="EG7" s="419"/>
      <c r="EH7" s="419"/>
      <c r="EI7" s="419"/>
      <c r="EJ7" s="419"/>
      <c r="EK7" s="419"/>
      <c r="EL7" s="419"/>
      <c r="EM7" s="419"/>
      <c r="EN7" s="419"/>
      <c r="EO7" s="419"/>
      <c r="EP7" s="419"/>
      <c r="EQ7" s="419"/>
      <c r="ER7" s="419"/>
      <c r="ES7" s="419"/>
      <c r="ET7" s="419"/>
      <c r="EU7" s="419"/>
      <c r="EV7" s="419"/>
    </row>
    <row r="8" spans="1:152" ht="15.6" customHeight="1" x14ac:dyDescent="0.25">
      <c r="A8" s="490" t="s">
        <v>2</v>
      </c>
      <c r="B8" s="490" t="s">
        <v>115</v>
      </c>
      <c r="C8" s="492" t="s">
        <v>20</v>
      </c>
      <c r="D8" s="493"/>
      <c r="E8" s="493"/>
      <c r="F8" s="494"/>
      <c r="G8" s="494"/>
      <c r="H8" s="495"/>
      <c r="I8" s="486"/>
      <c r="J8" s="487"/>
      <c r="K8" s="487"/>
      <c r="L8" s="496"/>
      <c r="M8" s="496"/>
      <c r="N8" s="489"/>
      <c r="O8" s="486"/>
      <c r="P8" s="487"/>
      <c r="Q8" s="487"/>
      <c r="R8" s="488"/>
      <c r="S8" s="488"/>
      <c r="T8" s="489"/>
      <c r="U8" s="486"/>
      <c r="V8" s="487"/>
      <c r="W8" s="487"/>
      <c r="X8" s="488"/>
      <c r="Y8" s="488"/>
      <c r="Z8" s="489"/>
      <c r="AA8" s="486"/>
      <c r="AB8" s="487"/>
      <c r="AC8" s="487"/>
      <c r="AD8" s="488"/>
      <c r="AE8" s="488"/>
      <c r="AF8" s="489"/>
      <c r="AG8" s="486"/>
      <c r="AH8" s="487"/>
      <c r="AI8" s="487"/>
      <c r="AJ8" s="488"/>
      <c r="AK8" s="488"/>
      <c r="AL8" s="489"/>
      <c r="AM8" s="425"/>
    </row>
    <row r="9" spans="1:152" ht="43.2" customHeight="1" x14ac:dyDescent="0.25">
      <c r="A9" s="491"/>
      <c r="B9" s="491"/>
      <c r="C9" s="9" t="s">
        <v>124</v>
      </c>
      <c r="D9" s="9" t="s">
        <v>125</v>
      </c>
      <c r="E9" s="9" t="s">
        <v>128</v>
      </c>
      <c r="F9" s="191" t="s">
        <v>129</v>
      </c>
      <c r="G9" s="191" t="s">
        <v>130</v>
      </c>
      <c r="H9" s="10" t="s">
        <v>134</v>
      </c>
      <c r="I9" s="443"/>
      <c r="J9" s="443"/>
      <c r="K9" s="443"/>
      <c r="L9" s="444"/>
      <c r="M9" s="444"/>
      <c r="N9" s="445"/>
      <c r="O9" s="443"/>
      <c r="P9" s="443"/>
      <c r="Q9" s="443"/>
      <c r="R9" s="446"/>
      <c r="S9" s="446"/>
      <c r="T9" s="445"/>
      <c r="U9" s="443"/>
      <c r="V9" s="443"/>
      <c r="W9" s="443"/>
      <c r="X9" s="446"/>
      <c r="Y9" s="446"/>
      <c r="Z9" s="445"/>
      <c r="AA9" s="443"/>
      <c r="AB9" s="443"/>
      <c r="AC9" s="443"/>
      <c r="AD9" s="446"/>
      <c r="AE9" s="446"/>
      <c r="AF9" s="445"/>
      <c r="AG9" s="443"/>
      <c r="AH9" s="443"/>
      <c r="AI9" s="443"/>
      <c r="AJ9" s="446"/>
      <c r="AK9" s="446"/>
      <c r="AL9" s="445"/>
      <c r="AM9" s="425"/>
      <c r="AO9" s="447"/>
      <c r="AP9" s="447"/>
      <c r="AQ9" s="447"/>
      <c r="AR9" s="447"/>
      <c r="AS9" s="447"/>
    </row>
    <row r="10" spans="1:152" s="369" customFormat="1" ht="43.2" customHeight="1" x14ac:dyDescent="0.25">
      <c r="A10" s="507" t="s">
        <v>327</v>
      </c>
      <c r="B10" s="508"/>
      <c r="C10" s="370">
        <f>SUM(C11,C32)</f>
        <v>173200</v>
      </c>
      <c r="D10" s="370">
        <f t="shared" ref="D10:H10" si="0">SUM(D11,D32)</f>
        <v>714000</v>
      </c>
      <c r="E10" s="370">
        <f t="shared" si="0"/>
        <v>428200</v>
      </c>
      <c r="F10" s="370">
        <f t="shared" si="0"/>
        <v>587100</v>
      </c>
      <c r="G10" s="370">
        <f t="shared" si="0"/>
        <v>479500</v>
      </c>
      <c r="H10" s="370">
        <f t="shared" si="0"/>
        <v>2382000</v>
      </c>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25"/>
      <c r="AN10" s="425"/>
      <c r="AO10" s="447"/>
      <c r="AP10" s="447"/>
      <c r="AQ10" s="447"/>
      <c r="AR10" s="447"/>
      <c r="AS10" s="447"/>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420"/>
      <c r="DG10" s="420"/>
      <c r="DH10" s="420"/>
      <c r="DI10" s="420"/>
      <c r="DJ10" s="420"/>
      <c r="DK10" s="420"/>
      <c r="DL10" s="420"/>
      <c r="DM10" s="420"/>
      <c r="DN10" s="420"/>
      <c r="DO10" s="420"/>
      <c r="DP10" s="420"/>
      <c r="DQ10" s="420"/>
      <c r="DR10" s="420"/>
      <c r="DS10" s="420"/>
      <c r="DT10" s="420"/>
      <c r="DU10" s="420"/>
      <c r="DV10" s="420"/>
      <c r="DW10" s="420"/>
      <c r="DX10" s="420"/>
      <c r="DY10" s="420"/>
      <c r="DZ10" s="420"/>
      <c r="EA10" s="420"/>
      <c r="EB10" s="420"/>
      <c r="EC10" s="420"/>
      <c r="ED10" s="420"/>
      <c r="EE10" s="420"/>
      <c r="EF10" s="420"/>
      <c r="EG10" s="420"/>
      <c r="EH10" s="420"/>
      <c r="EI10" s="420"/>
      <c r="EJ10" s="420"/>
      <c r="EK10" s="420"/>
      <c r="EL10" s="420"/>
      <c r="EM10" s="420"/>
      <c r="EN10" s="420"/>
      <c r="EO10" s="420"/>
      <c r="EP10" s="420"/>
      <c r="EQ10" s="420"/>
      <c r="ER10" s="420"/>
      <c r="ES10" s="420"/>
      <c r="ET10" s="420"/>
      <c r="EU10" s="420"/>
      <c r="EV10" s="420"/>
    </row>
    <row r="11" spans="1:152" s="196" customFormat="1" ht="54" x14ac:dyDescent="0.25">
      <c r="A11" s="195">
        <v>1</v>
      </c>
      <c r="B11" s="208" t="s">
        <v>123</v>
      </c>
      <c r="C11" s="232">
        <f t="shared" ref="C11:G11" si="1">SUM(C12,C31)</f>
        <v>7200</v>
      </c>
      <c r="D11" s="232">
        <f t="shared" si="1"/>
        <v>51400</v>
      </c>
      <c r="E11" s="232">
        <f t="shared" si="1"/>
        <v>10400</v>
      </c>
      <c r="F11" s="232">
        <f t="shared" si="1"/>
        <v>0</v>
      </c>
      <c r="G11" s="232">
        <f t="shared" si="1"/>
        <v>0</v>
      </c>
      <c r="H11" s="232">
        <f>SUM(H12,H31)</f>
        <v>69000</v>
      </c>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25"/>
      <c r="AN11" s="425"/>
      <c r="AO11" s="447"/>
      <c r="AP11" s="447"/>
      <c r="AQ11" s="447"/>
      <c r="AR11" s="447"/>
      <c r="AS11" s="447"/>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421"/>
      <c r="DG11" s="421"/>
      <c r="DH11" s="421"/>
      <c r="DI11" s="421"/>
      <c r="DJ11" s="421"/>
      <c r="DK11" s="421"/>
      <c r="DL11" s="421"/>
      <c r="DM11" s="421"/>
      <c r="DN11" s="421"/>
      <c r="DO11" s="421"/>
      <c r="DP11" s="421"/>
      <c r="DQ11" s="421"/>
      <c r="DR11" s="421"/>
      <c r="DS11" s="421"/>
      <c r="DT11" s="421"/>
      <c r="DU11" s="421"/>
      <c r="DV11" s="421"/>
      <c r="DW11" s="421"/>
      <c r="DX11" s="421"/>
      <c r="DY11" s="421"/>
      <c r="DZ11" s="421"/>
      <c r="EA11" s="421"/>
      <c r="EB11" s="421"/>
      <c r="EC11" s="421"/>
      <c r="ED11" s="421"/>
      <c r="EE11" s="421"/>
      <c r="EF11" s="421"/>
      <c r="EG11" s="421"/>
      <c r="EH11" s="421"/>
      <c r="EI11" s="421"/>
      <c r="EJ11" s="421"/>
      <c r="EK11" s="421"/>
      <c r="EL11" s="421"/>
      <c r="EM11" s="421"/>
      <c r="EN11" s="421"/>
      <c r="EO11" s="421"/>
      <c r="EP11" s="421"/>
      <c r="EQ11" s="421"/>
      <c r="ER11" s="421"/>
      <c r="ES11" s="421"/>
      <c r="ET11" s="421"/>
      <c r="EU11" s="421"/>
      <c r="EV11" s="421"/>
    </row>
    <row r="12" spans="1:152" s="374" customFormat="1" ht="18" x14ac:dyDescent="0.25">
      <c r="A12" s="371">
        <v>1.1000000000000001</v>
      </c>
      <c r="B12" s="372" t="s">
        <v>315</v>
      </c>
      <c r="C12" s="373">
        <f t="shared" ref="C12:G12" si="2">SUM(C13,C22)</f>
        <v>7200</v>
      </c>
      <c r="D12" s="373">
        <f t="shared" si="2"/>
        <v>51400</v>
      </c>
      <c r="E12" s="373">
        <f t="shared" si="2"/>
        <v>10400</v>
      </c>
      <c r="F12" s="373">
        <f t="shared" si="2"/>
        <v>0</v>
      </c>
      <c r="G12" s="373">
        <f t="shared" si="2"/>
        <v>0</v>
      </c>
      <c r="H12" s="373">
        <f>SUM(H13,H22)</f>
        <v>69000</v>
      </c>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1"/>
      <c r="AN12" s="451"/>
      <c r="AO12" s="451"/>
      <c r="AP12" s="451"/>
      <c r="AQ12" s="451"/>
      <c r="AR12" s="451"/>
      <c r="AS12" s="451"/>
      <c r="AT12" s="451"/>
      <c r="AU12" s="451"/>
      <c r="AV12" s="451"/>
      <c r="AW12" s="45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422"/>
      <c r="DG12" s="422"/>
      <c r="DH12" s="422"/>
      <c r="DI12" s="422"/>
      <c r="DJ12" s="422"/>
      <c r="DK12" s="422"/>
      <c r="DL12" s="422"/>
      <c r="DM12" s="422"/>
      <c r="DN12" s="422"/>
      <c r="DO12" s="422"/>
      <c r="DP12" s="422"/>
      <c r="DQ12" s="422"/>
      <c r="DR12" s="422"/>
      <c r="DS12" s="422"/>
      <c r="DT12" s="422"/>
      <c r="DU12" s="422"/>
      <c r="DV12" s="422"/>
      <c r="DW12" s="422"/>
      <c r="DX12" s="422"/>
      <c r="DY12" s="422"/>
      <c r="DZ12" s="422"/>
      <c r="EA12" s="422"/>
      <c r="EB12" s="422"/>
      <c r="EC12" s="422"/>
      <c r="ED12" s="422"/>
      <c r="EE12" s="422"/>
      <c r="EF12" s="422"/>
      <c r="EG12" s="422"/>
      <c r="EH12" s="422"/>
      <c r="EI12" s="422"/>
      <c r="EJ12" s="422"/>
      <c r="EK12" s="422"/>
      <c r="EL12" s="422"/>
      <c r="EM12" s="422"/>
      <c r="EN12" s="422"/>
      <c r="EO12" s="422"/>
      <c r="EP12" s="422"/>
      <c r="EQ12" s="422"/>
      <c r="ER12" s="422"/>
      <c r="ES12" s="422"/>
      <c r="ET12" s="422"/>
      <c r="EU12" s="422"/>
      <c r="EV12" s="422"/>
    </row>
    <row r="13" spans="1:152" s="215" customFormat="1" ht="15.6" x14ac:dyDescent="0.25">
      <c r="A13" s="213" t="s">
        <v>3</v>
      </c>
      <c r="B13" s="214" t="s">
        <v>126</v>
      </c>
      <c r="C13" s="194">
        <f t="shared" ref="C13:G13" si="3">SUM(C14,C17,C19)</f>
        <v>7200</v>
      </c>
      <c r="D13" s="194">
        <f t="shared" si="3"/>
        <v>22000</v>
      </c>
      <c r="E13" s="194">
        <f t="shared" si="3"/>
        <v>0</v>
      </c>
      <c r="F13" s="194">
        <f t="shared" si="3"/>
        <v>0</v>
      </c>
      <c r="G13" s="194">
        <f t="shared" si="3"/>
        <v>0</v>
      </c>
      <c r="H13" s="194">
        <f>SUM(H14,H17,H19)</f>
        <v>29200</v>
      </c>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3"/>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423"/>
      <c r="DG13" s="423"/>
      <c r="DH13" s="423"/>
      <c r="DI13" s="423"/>
      <c r="DJ13" s="423"/>
      <c r="DK13" s="423"/>
      <c r="DL13" s="423"/>
      <c r="DM13" s="423"/>
      <c r="DN13" s="423"/>
      <c r="DO13" s="423"/>
      <c r="DP13" s="423"/>
      <c r="DQ13" s="423"/>
      <c r="DR13" s="423"/>
      <c r="DS13" s="423"/>
      <c r="DT13" s="423"/>
      <c r="DU13" s="423"/>
      <c r="DV13" s="423"/>
      <c r="DW13" s="423"/>
      <c r="DX13" s="423"/>
      <c r="DY13" s="423"/>
      <c r="DZ13" s="423"/>
      <c r="EA13" s="423"/>
      <c r="EB13" s="423"/>
      <c r="EC13" s="423"/>
      <c r="ED13" s="423"/>
      <c r="EE13" s="423"/>
      <c r="EF13" s="423"/>
      <c r="EG13" s="423"/>
      <c r="EH13" s="423"/>
      <c r="EI13" s="423"/>
      <c r="EJ13" s="423"/>
      <c r="EK13" s="423"/>
      <c r="EL13" s="423"/>
      <c r="EM13" s="423"/>
      <c r="EN13" s="423"/>
      <c r="EO13" s="423"/>
      <c r="EP13" s="423"/>
      <c r="EQ13" s="423"/>
      <c r="ER13" s="423"/>
      <c r="ES13" s="423"/>
      <c r="ET13" s="423"/>
      <c r="EU13" s="423"/>
      <c r="EV13" s="423"/>
    </row>
    <row r="14" spans="1:152" s="203" customFormat="1" ht="28.8" x14ac:dyDescent="0.25">
      <c r="A14" s="197" t="s">
        <v>127</v>
      </c>
      <c r="B14" s="198" t="s">
        <v>131</v>
      </c>
      <c r="C14" s="199">
        <f>SUM(C15:C16)</f>
        <v>7200</v>
      </c>
      <c r="D14" s="199">
        <f>SUM(D15:D16)</f>
        <v>0</v>
      </c>
      <c r="E14" s="199">
        <f>SUM(E15:E16)</f>
        <v>0</v>
      </c>
      <c r="F14" s="199">
        <f t="shared" ref="F14:G14" si="4">SUM(F15:F16)</f>
        <v>0</v>
      </c>
      <c r="G14" s="199">
        <f t="shared" si="4"/>
        <v>0</v>
      </c>
      <c r="H14" s="200">
        <f>SUM(H15:H16)</f>
        <v>7200</v>
      </c>
      <c r="I14" s="455"/>
      <c r="J14" s="455"/>
      <c r="K14" s="455"/>
      <c r="L14" s="456"/>
      <c r="M14" s="456"/>
      <c r="N14" s="457"/>
      <c r="O14" s="455"/>
      <c r="P14" s="455"/>
      <c r="Q14" s="455"/>
      <c r="R14" s="458"/>
      <c r="S14" s="458"/>
      <c r="T14" s="457"/>
      <c r="U14" s="455"/>
      <c r="V14" s="455"/>
      <c r="W14" s="455"/>
      <c r="X14" s="458"/>
      <c r="Y14" s="458"/>
      <c r="Z14" s="459"/>
      <c r="AA14" s="455"/>
      <c r="AB14" s="455"/>
      <c r="AC14" s="455"/>
      <c r="AD14" s="458"/>
      <c r="AE14" s="458"/>
      <c r="AF14" s="457"/>
      <c r="AG14" s="455"/>
      <c r="AH14" s="455"/>
      <c r="AI14" s="455"/>
      <c r="AJ14" s="458"/>
      <c r="AK14" s="458"/>
      <c r="AL14" s="45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424"/>
      <c r="EC14" s="424"/>
      <c r="ED14" s="424"/>
      <c r="EE14" s="424"/>
      <c r="EF14" s="424"/>
      <c r="EG14" s="424"/>
      <c r="EH14" s="424"/>
      <c r="EI14" s="424"/>
      <c r="EJ14" s="424"/>
      <c r="EK14" s="424"/>
      <c r="EL14" s="424"/>
      <c r="EM14" s="424"/>
      <c r="EN14" s="424"/>
      <c r="EO14" s="424"/>
      <c r="EP14" s="424"/>
      <c r="EQ14" s="424"/>
      <c r="ER14" s="424"/>
      <c r="ES14" s="424"/>
      <c r="ET14" s="424"/>
      <c r="EU14" s="424"/>
      <c r="EV14" s="424"/>
    </row>
    <row r="15" spans="1:152" x14ac:dyDescent="0.25">
      <c r="A15" s="189"/>
      <c r="B15" s="190" t="s">
        <v>140</v>
      </c>
      <c r="C15" s="186">
        <f>'TSP Detailed Budget'!D28</f>
        <v>4800</v>
      </c>
      <c r="D15" s="186">
        <f>'TSP Detailed Budget'!E28</f>
        <v>0</v>
      </c>
      <c r="E15" s="186">
        <f>'TSP Detailed Budget'!F28</f>
        <v>0</v>
      </c>
      <c r="F15" s="186">
        <f>'TSP Detailed Budget'!G28</f>
        <v>0</v>
      </c>
      <c r="G15" s="186">
        <f>'TSP Detailed Budget'!H28</f>
        <v>0</v>
      </c>
      <c r="H15" s="187">
        <f>SUM(C15:G15)</f>
        <v>4800</v>
      </c>
      <c r="I15" s="460"/>
      <c r="J15" s="460"/>
      <c r="K15" s="460"/>
      <c r="L15" s="461"/>
      <c r="M15" s="461"/>
      <c r="N15" s="459"/>
      <c r="O15" s="460"/>
      <c r="P15" s="460"/>
      <c r="Q15" s="460"/>
      <c r="R15" s="462"/>
      <c r="S15" s="462"/>
      <c r="T15" s="459"/>
      <c r="U15" s="460"/>
      <c r="V15" s="460"/>
      <c r="W15" s="460"/>
      <c r="X15" s="462"/>
      <c r="Y15" s="462"/>
      <c r="Z15" s="463"/>
      <c r="AA15" s="460"/>
      <c r="AB15" s="460"/>
      <c r="AC15" s="460"/>
      <c r="AD15" s="462"/>
      <c r="AE15" s="462"/>
      <c r="AF15" s="459"/>
      <c r="AG15" s="460"/>
      <c r="AH15" s="460"/>
      <c r="AI15" s="460"/>
      <c r="AJ15" s="462"/>
      <c r="AK15" s="462"/>
      <c r="AL15" s="459"/>
      <c r="AM15" s="425"/>
    </row>
    <row r="16" spans="1:152" x14ac:dyDescent="0.25">
      <c r="A16" s="177"/>
      <c r="B16" s="190" t="s">
        <v>132</v>
      </c>
      <c r="C16" s="186">
        <f>'TSP Detailed Budget'!D33</f>
        <v>2400</v>
      </c>
      <c r="D16" s="186">
        <f>'TSP Detailed Budget'!E33</f>
        <v>0</v>
      </c>
      <c r="E16" s="186">
        <f>'TSP Detailed Budget'!F33</f>
        <v>0</v>
      </c>
      <c r="F16" s="186">
        <f>'TSP Detailed Budget'!G33</f>
        <v>0</v>
      </c>
      <c r="G16" s="186">
        <f>'TSP Detailed Budget'!H33</f>
        <v>0</v>
      </c>
      <c r="H16" s="187">
        <f>SUM(C16:G16)</f>
        <v>2400</v>
      </c>
      <c r="I16" s="460"/>
      <c r="J16" s="460"/>
      <c r="K16" s="460"/>
      <c r="L16" s="461"/>
      <c r="M16" s="461"/>
      <c r="N16" s="459"/>
      <c r="O16" s="460"/>
      <c r="P16" s="460"/>
      <c r="Q16" s="460"/>
      <c r="R16" s="462"/>
      <c r="S16" s="462"/>
      <c r="T16" s="459"/>
      <c r="U16" s="460"/>
      <c r="V16" s="460"/>
      <c r="W16" s="460"/>
      <c r="X16" s="462"/>
      <c r="Y16" s="462"/>
      <c r="Z16" s="463"/>
      <c r="AA16" s="460"/>
      <c r="AB16" s="460"/>
      <c r="AC16" s="460"/>
      <c r="AD16" s="462"/>
      <c r="AE16" s="462"/>
      <c r="AF16" s="459"/>
      <c r="AG16" s="460"/>
      <c r="AH16" s="460"/>
      <c r="AI16" s="460"/>
      <c r="AJ16" s="462"/>
      <c r="AK16" s="462"/>
      <c r="AL16" s="459"/>
      <c r="AM16" s="425"/>
    </row>
    <row r="17" spans="1:152" s="203" customFormat="1" ht="28.8" x14ac:dyDescent="0.25">
      <c r="A17" s="204" t="s">
        <v>136</v>
      </c>
      <c r="B17" s="205" t="s">
        <v>135</v>
      </c>
      <c r="C17" s="199">
        <f>SUM(C18:C18)</f>
        <v>0</v>
      </c>
      <c r="D17" s="199">
        <f>SUM(D18:D18)</f>
        <v>4800</v>
      </c>
      <c r="E17" s="199">
        <f>SUM(E18:E18)</f>
        <v>0</v>
      </c>
      <c r="F17" s="199">
        <f t="shared" ref="F17:G17" si="5">SUM(F18:F18)</f>
        <v>0</v>
      </c>
      <c r="G17" s="199">
        <f t="shared" si="5"/>
        <v>0</v>
      </c>
      <c r="H17" s="200">
        <f>SUM(H18:H18)</f>
        <v>4800</v>
      </c>
      <c r="I17" s="455"/>
      <c r="J17" s="455"/>
      <c r="K17" s="455"/>
      <c r="L17" s="456"/>
      <c r="M17" s="456"/>
      <c r="N17" s="457"/>
      <c r="O17" s="455"/>
      <c r="P17" s="455"/>
      <c r="Q17" s="455"/>
      <c r="R17" s="458"/>
      <c r="S17" s="458"/>
      <c r="T17" s="457"/>
      <c r="U17" s="455"/>
      <c r="V17" s="455"/>
      <c r="W17" s="455"/>
      <c r="X17" s="458"/>
      <c r="Y17" s="458"/>
      <c r="Z17" s="459"/>
      <c r="AA17" s="455"/>
      <c r="AB17" s="455"/>
      <c r="AC17" s="455"/>
      <c r="AD17" s="458"/>
      <c r="AE17" s="458"/>
      <c r="AF17" s="457"/>
      <c r="AG17" s="455"/>
      <c r="AH17" s="455"/>
      <c r="AI17" s="455"/>
      <c r="AJ17" s="458"/>
      <c r="AK17" s="458"/>
      <c r="AL17" s="457"/>
      <c r="AM17" s="427"/>
      <c r="AN17" s="427"/>
      <c r="AO17" s="427"/>
      <c r="AP17" s="427"/>
      <c r="AQ17" s="427"/>
      <c r="AR17" s="427"/>
      <c r="AS17" s="427"/>
      <c r="AT17" s="427"/>
      <c r="AU17" s="427"/>
      <c r="AV17" s="427"/>
      <c r="AW17" s="427"/>
      <c r="AX17" s="427"/>
      <c r="AY17" s="427"/>
      <c r="AZ17" s="427"/>
      <c r="BA17" s="427"/>
      <c r="BB17" s="427"/>
      <c r="BC17" s="427"/>
      <c r="BD17" s="427"/>
      <c r="BE17" s="427"/>
      <c r="BF17" s="427"/>
      <c r="BG17" s="427"/>
      <c r="BH17" s="427"/>
      <c r="BI17" s="427"/>
      <c r="BJ17" s="427"/>
      <c r="BK17" s="427"/>
      <c r="BL17" s="427"/>
      <c r="BM17" s="427"/>
      <c r="BN17" s="427"/>
      <c r="BO17" s="427"/>
      <c r="BP17" s="427"/>
      <c r="BQ17" s="427"/>
      <c r="BR17" s="427"/>
      <c r="BS17" s="424"/>
      <c r="BT17" s="424"/>
      <c r="BU17" s="424"/>
      <c r="BV17" s="424"/>
      <c r="BW17" s="424"/>
      <c r="BX17" s="424"/>
      <c r="BY17" s="424"/>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c r="DD17" s="424"/>
      <c r="DE17" s="424"/>
      <c r="DF17" s="424"/>
      <c r="DG17" s="424"/>
      <c r="DH17" s="424"/>
      <c r="DI17" s="424"/>
      <c r="DJ17" s="424"/>
      <c r="DK17" s="424"/>
      <c r="DL17" s="424"/>
      <c r="DM17" s="424"/>
      <c r="DN17" s="424"/>
      <c r="DO17" s="424"/>
      <c r="DP17" s="424"/>
      <c r="DQ17" s="424"/>
      <c r="DR17" s="424"/>
      <c r="DS17" s="424"/>
      <c r="DT17" s="424"/>
      <c r="DU17" s="424"/>
      <c r="DV17" s="424"/>
      <c r="DW17" s="424"/>
      <c r="DX17" s="424"/>
      <c r="DY17" s="424"/>
      <c r="DZ17" s="424"/>
      <c r="EA17" s="424"/>
      <c r="EB17" s="424"/>
      <c r="EC17" s="424"/>
      <c r="ED17" s="424"/>
      <c r="EE17" s="424"/>
      <c r="EF17" s="424"/>
      <c r="EG17" s="424"/>
      <c r="EH17" s="424"/>
      <c r="EI17" s="424"/>
      <c r="EJ17" s="424"/>
      <c r="EK17" s="424"/>
      <c r="EL17" s="424"/>
      <c r="EM17" s="424"/>
      <c r="EN17" s="424"/>
      <c r="EO17" s="424"/>
      <c r="EP17" s="424"/>
      <c r="EQ17" s="424"/>
      <c r="ER17" s="424"/>
      <c r="ES17" s="424"/>
      <c r="ET17" s="424"/>
      <c r="EU17" s="424"/>
      <c r="EV17" s="424"/>
    </row>
    <row r="18" spans="1:152" x14ac:dyDescent="0.25">
      <c r="A18" s="178"/>
      <c r="B18" s="190" t="s">
        <v>139</v>
      </c>
      <c r="C18" s="186">
        <f>'TSP Detailed Budget'!D40</f>
        <v>0</v>
      </c>
      <c r="D18" s="186">
        <f>'TSP Detailed Budget'!E40</f>
        <v>4800</v>
      </c>
      <c r="E18" s="186">
        <f>'TSP Detailed Budget'!F40</f>
        <v>0</v>
      </c>
      <c r="F18" s="186">
        <f>'TSP Detailed Budget'!G40</f>
        <v>0</v>
      </c>
      <c r="G18" s="186">
        <f>'TSP Detailed Budget'!H40</f>
        <v>0</v>
      </c>
      <c r="H18" s="187">
        <f>SUM(C18:G18)</f>
        <v>4800</v>
      </c>
      <c r="I18" s="460"/>
      <c r="J18" s="460"/>
      <c r="K18" s="460"/>
      <c r="L18" s="461"/>
      <c r="M18" s="461"/>
      <c r="N18" s="459"/>
      <c r="O18" s="460"/>
      <c r="P18" s="460"/>
      <c r="Q18" s="460"/>
      <c r="R18" s="462"/>
      <c r="S18" s="462"/>
      <c r="T18" s="459"/>
      <c r="U18" s="460"/>
      <c r="V18" s="460"/>
      <c r="W18" s="460"/>
      <c r="X18" s="462"/>
      <c r="Y18" s="462"/>
      <c r="Z18" s="463"/>
      <c r="AA18" s="460"/>
      <c r="AB18" s="460"/>
      <c r="AC18" s="460"/>
      <c r="AD18" s="462"/>
      <c r="AE18" s="462"/>
      <c r="AF18" s="459"/>
      <c r="AG18" s="460"/>
      <c r="AH18" s="460"/>
      <c r="AI18" s="460"/>
      <c r="AJ18" s="462"/>
      <c r="AK18" s="462"/>
      <c r="AL18" s="459"/>
      <c r="AM18" s="425"/>
    </row>
    <row r="19" spans="1:152" s="203" customFormat="1" ht="28.8" x14ac:dyDescent="0.25">
      <c r="A19" s="204" t="s">
        <v>138</v>
      </c>
      <c r="B19" s="205" t="s">
        <v>137</v>
      </c>
      <c r="C19" s="199">
        <f>SUM(C20:C21)</f>
        <v>0</v>
      </c>
      <c r="D19" s="199">
        <f t="shared" ref="D19:G19" si="6">SUM(D20:D21)</f>
        <v>17200</v>
      </c>
      <c r="E19" s="199">
        <f t="shared" si="6"/>
        <v>0</v>
      </c>
      <c r="F19" s="199">
        <f t="shared" si="6"/>
        <v>0</v>
      </c>
      <c r="G19" s="199">
        <f t="shared" si="6"/>
        <v>0</v>
      </c>
      <c r="H19" s="200">
        <f>SUM(H20:H21)</f>
        <v>17200</v>
      </c>
      <c r="I19" s="455"/>
      <c r="J19" s="455"/>
      <c r="K19" s="455"/>
      <c r="L19" s="456"/>
      <c r="M19" s="456"/>
      <c r="N19" s="457"/>
      <c r="O19" s="455"/>
      <c r="P19" s="455"/>
      <c r="Q19" s="455"/>
      <c r="R19" s="458"/>
      <c r="S19" s="458"/>
      <c r="T19" s="464"/>
      <c r="U19" s="455"/>
      <c r="V19" s="455"/>
      <c r="W19" s="455"/>
      <c r="X19" s="458"/>
      <c r="Y19" s="458"/>
      <c r="Z19" s="459"/>
      <c r="AA19" s="455"/>
      <c r="AB19" s="455"/>
      <c r="AC19" s="455"/>
      <c r="AD19" s="458"/>
      <c r="AE19" s="458"/>
      <c r="AF19" s="457"/>
      <c r="AG19" s="455"/>
      <c r="AH19" s="455"/>
      <c r="AI19" s="455"/>
      <c r="AJ19" s="458"/>
      <c r="AK19" s="458"/>
      <c r="AL19" s="457"/>
      <c r="AM19" s="427"/>
      <c r="AN19" s="427"/>
      <c r="AO19" s="427"/>
      <c r="AP19" s="427"/>
      <c r="AQ19" s="427"/>
      <c r="AR19" s="427"/>
      <c r="AS19" s="427"/>
      <c r="AT19" s="427"/>
      <c r="AU19" s="427"/>
      <c r="AV19" s="427"/>
      <c r="AW19" s="427"/>
      <c r="AX19" s="427"/>
      <c r="AY19" s="427"/>
      <c r="AZ19" s="427"/>
      <c r="BA19" s="427"/>
      <c r="BB19" s="427"/>
      <c r="BC19" s="427"/>
      <c r="BD19" s="427"/>
      <c r="BE19" s="427"/>
      <c r="BF19" s="427"/>
      <c r="BG19" s="427"/>
      <c r="BH19" s="427"/>
      <c r="BI19" s="427"/>
      <c r="BJ19" s="427"/>
      <c r="BK19" s="427"/>
      <c r="BL19" s="427"/>
      <c r="BM19" s="427"/>
      <c r="BN19" s="427"/>
      <c r="BO19" s="427"/>
      <c r="BP19" s="427"/>
      <c r="BQ19" s="427"/>
      <c r="BR19" s="427"/>
      <c r="BS19" s="424"/>
      <c r="BT19" s="424"/>
      <c r="BU19" s="424"/>
      <c r="BV19" s="424"/>
      <c r="BW19" s="424"/>
      <c r="BX19" s="424"/>
      <c r="BY19" s="424"/>
      <c r="BZ19" s="424"/>
      <c r="CA19" s="424"/>
      <c r="CB19" s="424"/>
      <c r="CC19" s="424"/>
      <c r="CD19" s="424"/>
      <c r="CE19" s="424"/>
      <c r="CF19" s="424"/>
      <c r="CG19" s="424"/>
      <c r="CH19" s="424"/>
      <c r="CI19" s="424"/>
      <c r="CJ19" s="424"/>
      <c r="CK19" s="424"/>
      <c r="CL19" s="424"/>
      <c r="CM19" s="424"/>
      <c r="CN19" s="424"/>
      <c r="CO19" s="424"/>
      <c r="CP19" s="424"/>
      <c r="CQ19" s="424"/>
      <c r="CR19" s="424"/>
      <c r="CS19" s="424"/>
      <c r="CT19" s="424"/>
      <c r="CU19" s="424"/>
      <c r="CV19" s="424"/>
      <c r="CW19" s="424"/>
      <c r="CX19" s="424"/>
      <c r="CY19" s="424"/>
      <c r="CZ19" s="424"/>
      <c r="DA19" s="424"/>
      <c r="DB19" s="424"/>
      <c r="DC19" s="424"/>
      <c r="DD19" s="424"/>
      <c r="DE19" s="424"/>
      <c r="DF19" s="424"/>
      <c r="DG19" s="424"/>
      <c r="DH19" s="424"/>
      <c r="DI19" s="424"/>
      <c r="DJ19" s="424"/>
      <c r="DK19" s="424"/>
      <c r="DL19" s="424"/>
      <c r="DM19" s="424"/>
      <c r="DN19" s="424"/>
      <c r="DO19" s="424"/>
      <c r="DP19" s="424"/>
      <c r="DQ19" s="424"/>
      <c r="DR19" s="424"/>
      <c r="DS19" s="424"/>
      <c r="DT19" s="424"/>
      <c r="DU19" s="424"/>
      <c r="DV19" s="424"/>
      <c r="DW19" s="424"/>
      <c r="DX19" s="424"/>
      <c r="DY19" s="424"/>
      <c r="DZ19" s="424"/>
      <c r="EA19" s="424"/>
      <c r="EB19" s="424"/>
      <c r="EC19" s="424"/>
      <c r="ED19" s="424"/>
      <c r="EE19" s="424"/>
      <c r="EF19" s="424"/>
      <c r="EG19" s="424"/>
      <c r="EH19" s="424"/>
      <c r="EI19" s="424"/>
      <c r="EJ19" s="424"/>
      <c r="EK19" s="424"/>
      <c r="EL19" s="424"/>
      <c r="EM19" s="424"/>
      <c r="EN19" s="424"/>
      <c r="EO19" s="424"/>
      <c r="EP19" s="424"/>
      <c r="EQ19" s="424"/>
      <c r="ER19" s="424"/>
      <c r="ES19" s="424"/>
      <c r="ET19" s="424"/>
      <c r="EU19" s="424"/>
      <c r="EV19" s="424"/>
    </row>
    <row r="20" spans="1:152" s="352" customFormat="1" x14ac:dyDescent="0.25">
      <c r="A20" s="177"/>
      <c r="B20" s="353" t="s">
        <v>311</v>
      </c>
      <c r="C20" s="349">
        <f>'TSP Detailed Budget'!D48</f>
        <v>0</v>
      </c>
      <c r="D20" s="349">
        <f>'TSP Detailed Budget'!E48</f>
        <v>16000</v>
      </c>
      <c r="E20" s="349"/>
      <c r="F20" s="349"/>
      <c r="G20" s="349"/>
      <c r="H20" s="350">
        <f>SUM(C20:G20)</f>
        <v>16000</v>
      </c>
      <c r="I20" s="460"/>
      <c r="J20" s="460"/>
      <c r="K20" s="460"/>
      <c r="L20" s="461"/>
      <c r="M20" s="461"/>
      <c r="N20" s="459"/>
      <c r="O20" s="460"/>
      <c r="P20" s="460"/>
      <c r="Q20" s="460"/>
      <c r="R20" s="462"/>
      <c r="S20" s="462"/>
      <c r="T20" s="459"/>
      <c r="U20" s="460"/>
      <c r="V20" s="460"/>
      <c r="W20" s="460"/>
      <c r="X20" s="462"/>
      <c r="Y20" s="462"/>
      <c r="Z20" s="459"/>
      <c r="AA20" s="460"/>
      <c r="AB20" s="460"/>
      <c r="AC20" s="460"/>
      <c r="AD20" s="462"/>
      <c r="AE20" s="462"/>
      <c r="AF20" s="459"/>
      <c r="AG20" s="460"/>
      <c r="AH20" s="460"/>
      <c r="AI20" s="460"/>
      <c r="AJ20" s="462"/>
      <c r="AK20" s="462"/>
      <c r="AL20" s="459"/>
      <c r="AM20" s="425"/>
      <c r="AN20" s="425"/>
      <c r="AO20" s="425"/>
      <c r="AP20" s="425"/>
      <c r="AQ20" s="425"/>
      <c r="AR20" s="425"/>
      <c r="AS20" s="425"/>
      <c r="AT20" s="425"/>
      <c r="AU20" s="425"/>
      <c r="AV20" s="425"/>
      <c r="AW20" s="425"/>
      <c r="AX20" s="425"/>
      <c r="AY20" s="425"/>
      <c r="AZ20" s="425"/>
      <c r="BA20" s="425"/>
      <c r="BB20" s="425"/>
      <c r="BC20" s="425"/>
      <c r="BD20" s="425"/>
      <c r="BE20" s="425"/>
      <c r="BF20" s="425"/>
      <c r="BG20" s="425"/>
      <c r="BH20" s="425"/>
      <c r="BI20" s="425"/>
      <c r="BJ20" s="425"/>
      <c r="BK20" s="425"/>
      <c r="BL20" s="425"/>
      <c r="BM20" s="425"/>
      <c r="BN20" s="425"/>
      <c r="BO20" s="425"/>
      <c r="BP20" s="425"/>
      <c r="BQ20" s="425"/>
      <c r="BR20" s="425"/>
      <c r="BS20" s="425"/>
      <c r="BT20" s="425"/>
      <c r="BU20" s="425"/>
      <c r="BV20" s="425"/>
      <c r="BW20" s="425"/>
      <c r="BX20" s="425"/>
      <c r="BY20" s="425"/>
      <c r="BZ20" s="425"/>
      <c r="CA20" s="425"/>
      <c r="CB20" s="425"/>
      <c r="CC20" s="425"/>
      <c r="CD20" s="425"/>
      <c r="CE20" s="425"/>
      <c r="CF20" s="425"/>
      <c r="CG20" s="425"/>
      <c r="CH20" s="425"/>
      <c r="CI20" s="425"/>
      <c r="CJ20" s="425"/>
      <c r="CK20" s="425"/>
      <c r="CL20" s="425"/>
      <c r="CM20" s="425"/>
      <c r="CN20" s="425"/>
      <c r="CO20" s="425"/>
      <c r="CP20" s="425"/>
      <c r="CQ20" s="425"/>
      <c r="CR20" s="425"/>
      <c r="CS20" s="425"/>
      <c r="CT20" s="425"/>
      <c r="CU20" s="425"/>
      <c r="CV20" s="425"/>
      <c r="CW20" s="425"/>
      <c r="CX20" s="425"/>
      <c r="CY20" s="425"/>
      <c r="CZ20" s="425"/>
      <c r="DA20" s="425"/>
      <c r="DB20" s="425"/>
      <c r="DC20" s="425"/>
      <c r="DD20" s="425"/>
      <c r="DE20" s="425"/>
      <c r="DF20" s="425"/>
      <c r="DG20" s="425"/>
      <c r="DH20" s="425"/>
      <c r="DI20" s="425"/>
      <c r="DJ20" s="425"/>
      <c r="DK20" s="425"/>
      <c r="DL20" s="425"/>
      <c r="DM20" s="425"/>
      <c r="DN20" s="425"/>
      <c r="DO20" s="425"/>
      <c r="DP20" s="425"/>
      <c r="DQ20" s="425"/>
      <c r="DR20" s="425"/>
      <c r="DS20" s="425"/>
      <c r="DT20" s="425"/>
      <c r="DU20" s="425"/>
      <c r="DV20" s="425"/>
      <c r="DW20" s="425"/>
      <c r="DX20" s="425"/>
      <c r="DY20" s="425"/>
      <c r="DZ20" s="425"/>
      <c r="EA20" s="425"/>
      <c r="EB20" s="425"/>
      <c r="EC20" s="425"/>
      <c r="ED20" s="425"/>
      <c r="EE20" s="425"/>
      <c r="EF20" s="425"/>
      <c r="EG20" s="425"/>
      <c r="EH20" s="425"/>
      <c r="EI20" s="425"/>
      <c r="EJ20" s="425"/>
      <c r="EK20" s="425"/>
      <c r="EL20" s="425"/>
      <c r="EM20" s="425"/>
      <c r="EN20" s="425"/>
      <c r="EO20" s="425"/>
      <c r="EP20" s="425"/>
      <c r="EQ20" s="425"/>
      <c r="ER20" s="425"/>
      <c r="ES20" s="425"/>
      <c r="ET20" s="425"/>
      <c r="EU20" s="425"/>
      <c r="EV20" s="425"/>
    </row>
    <row r="21" spans="1:152" s="352" customFormat="1" ht="16.649999999999999" customHeight="1" x14ac:dyDescent="0.25">
      <c r="A21" s="354"/>
      <c r="B21" s="241" t="s">
        <v>143</v>
      </c>
      <c r="C21" s="351">
        <f>'TSP Detailed Budget'!D53</f>
        <v>0</v>
      </c>
      <c r="D21" s="351">
        <f>'TSP Detailed Budget'!E53</f>
        <v>1200</v>
      </c>
      <c r="E21" s="351"/>
      <c r="F21" s="351"/>
      <c r="G21" s="351"/>
      <c r="H21" s="350">
        <f>SUM(C21:G21)</f>
        <v>1200</v>
      </c>
      <c r="I21" s="461"/>
      <c r="J21" s="461"/>
      <c r="K21" s="461"/>
      <c r="L21" s="461"/>
      <c r="M21" s="461"/>
      <c r="N21" s="459"/>
      <c r="O21" s="461"/>
      <c r="P21" s="460"/>
      <c r="Q21" s="461"/>
      <c r="R21" s="462"/>
      <c r="S21" s="462"/>
      <c r="T21" s="459"/>
      <c r="U21" s="461"/>
      <c r="V21" s="461"/>
      <c r="W21" s="461"/>
      <c r="X21" s="462"/>
      <c r="Y21" s="462"/>
      <c r="Z21" s="465"/>
      <c r="AA21" s="461"/>
      <c r="AB21" s="461"/>
      <c r="AC21" s="461"/>
      <c r="AD21" s="462"/>
      <c r="AE21" s="462"/>
      <c r="AF21" s="465"/>
      <c r="AG21" s="461"/>
      <c r="AH21" s="461"/>
      <c r="AI21" s="461"/>
      <c r="AJ21" s="462"/>
      <c r="AK21" s="462"/>
      <c r="AL21" s="465"/>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425"/>
      <c r="BX21" s="425"/>
      <c r="BY21" s="425"/>
      <c r="BZ21" s="425"/>
      <c r="CA21" s="425"/>
      <c r="CB21" s="425"/>
      <c r="CC21" s="425"/>
      <c r="CD21" s="425"/>
      <c r="CE21" s="425"/>
      <c r="CF21" s="425"/>
      <c r="CG21" s="425"/>
      <c r="CH21" s="425"/>
      <c r="CI21" s="425"/>
      <c r="CJ21" s="425"/>
      <c r="CK21" s="425"/>
      <c r="CL21" s="425"/>
      <c r="CM21" s="425"/>
      <c r="CN21" s="425"/>
      <c r="CO21" s="425"/>
      <c r="CP21" s="425"/>
      <c r="CQ21" s="425"/>
      <c r="CR21" s="425"/>
      <c r="CS21" s="425"/>
      <c r="CT21" s="425"/>
      <c r="CU21" s="425"/>
      <c r="CV21" s="425"/>
      <c r="CW21" s="425"/>
      <c r="CX21" s="425"/>
      <c r="CY21" s="425"/>
      <c r="CZ21" s="425"/>
      <c r="DA21" s="425"/>
      <c r="DB21" s="425"/>
      <c r="DC21" s="425"/>
      <c r="DD21" s="425"/>
      <c r="DE21" s="425"/>
      <c r="DF21" s="425"/>
      <c r="DG21" s="425"/>
      <c r="DH21" s="425"/>
      <c r="DI21" s="425"/>
      <c r="DJ21" s="425"/>
      <c r="DK21" s="425"/>
      <c r="DL21" s="425"/>
      <c r="DM21" s="425"/>
      <c r="DN21" s="425"/>
      <c r="DO21" s="425"/>
      <c r="DP21" s="425"/>
      <c r="DQ21" s="425"/>
      <c r="DR21" s="425"/>
      <c r="DS21" s="425"/>
      <c r="DT21" s="425"/>
      <c r="DU21" s="425"/>
      <c r="DV21" s="425"/>
      <c r="DW21" s="425"/>
      <c r="DX21" s="425"/>
      <c r="DY21" s="425"/>
      <c r="DZ21" s="425"/>
      <c r="EA21" s="425"/>
      <c r="EB21" s="425"/>
      <c r="EC21" s="425"/>
      <c r="ED21" s="425"/>
      <c r="EE21" s="425"/>
      <c r="EF21" s="425"/>
      <c r="EG21" s="425"/>
      <c r="EH21" s="425"/>
      <c r="EI21" s="425"/>
      <c r="EJ21" s="425"/>
      <c r="EK21" s="425"/>
      <c r="EL21" s="425"/>
      <c r="EM21" s="425"/>
      <c r="EN21" s="425"/>
      <c r="EO21" s="425"/>
      <c r="EP21" s="425"/>
      <c r="EQ21" s="425"/>
      <c r="ER21" s="425"/>
      <c r="ES21" s="425"/>
      <c r="ET21" s="425"/>
      <c r="EU21" s="425"/>
      <c r="EV21" s="425"/>
    </row>
    <row r="22" spans="1:152" s="216" customFormat="1" ht="15.6" x14ac:dyDescent="0.25">
      <c r="A22" s="213" t="s">
        <v>4</v>
      </c>
      <c r="B22" s="214" t="s">
        <v>142</v>
      </c>
      <c r="C22" s="194">
        <f>SUM(C23,C25,C28)</f>
        <v>0</v>
      </c>
      <c r="D22" s="194">
        <f t="shared" ref="D22:G22" si="7">SUM(D23,D25,D28)</f>
        <v>29400</v>
      </c>
      <c r="E22" s="194">
        <f t="shared" si="7"/>
        <v>10400</v>
      </c>
      <c r="F22" s="194">
        <f t="shared" si="7"/>
        <v>0</v>
      </c>
      <c r="G22" s="194">
        <f t="shared" si="7"/>
        <v>0</v>
      </c>
      <c r="H22" s="194">
        <f>SUM(H23,H25,H28)</f>
        <v>39800</v>
      </c>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66"/>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26"/>
      <c r="BT22" s="426"/>
      <c r="BU22" s="426"/>
      <c r="BV22" s="426"/>
      <c r="BW22" s="426"/>
      <c r="BX22" s="426"/>
      <c r="BY22" s="426"/>
      <c r="BZ22" s="426"/>
      <c r="CA22" s="426"/>
      <c r="CB22" s="426"/>
      <c r="CC22" s="426"/>
      <c r="CD22" s="426"/>
      <c r="CE22" s="426"/>
      <c r="CF22" s="426"/>
      <c r="CG22" s="426"/>
      <c r="CH22" s="426"/>
      <c r="CI22" s="426"/>
      <c r="CJ22" s="426"/>
      <c r="CK22" s="426"/>
      <c r="CL22" s="426"/>
      <c r="CM22" s="426"/>
      <c r="CN22" s="426"/>
      <c r="CO22" s="426"/>
      <c r="CP22" s="426"/>
      <c r="CQ22" s="426"/>
      <c r="CR22" s="426"/>
      <c r="CS22" s="426"/>
      <c r="CT22" s="426"/>
      <c r="CU22" s="426"/>
      <c r="CV22" s="426"/>
      <c r="CW22" s="426"/>
      <c r="CX22" s="426"/>
      <c r="CY22" s="426"/>
      <c r="CZ22" s="426"/>
      <c r="DA22" s="426"/>
      <c r="DB22" s="426"/>
      <c r="DC22" s="426"/>
      <c r="DD22" s="426"/>
      <c r="DE22" s="426"/>
      <c r="DF22" s="426"/>
      <c r="DG22" s="426"/>
      <c r="DH22" s="426"/>
      <c r="DI22" s="426"/>
      <c r="DJ22" s="426"/>
      <c r="DK22" s="426"/>
      <c r="DL22" s="426"/>
      <c r="DM22" s="426"/>
      <c r="DN22" s="426"/>
      <c r="DO22" s="426"/>
      <c r="DP22" s="426"/>
      <c r="DQ22" s="426"/>
      <c r="DR22" s="426"/>
      <c r="DS22" s="426"/>
      <c r="DT22" s="426"/>
      <c r="DU22" s="426"/>
      <c r="DV22" s="426"/>
      <c r="DW22" s="426"/>
      <c r="DX22" s="426"/>
      <c r="DY22" s="426"/>
      <c r="DZ22" s="426"/>
      <c r="EA22" s="426"/>
      <c r="EB22" s="426"/>
      <c r="EC22" s="426"/>
      <c r="ED22" s="426"/>
      <c r="EE22" s="426"/>
      <c r="EF22" s="426"/>
      <c r="EG22" s="426"/>
      <c r="EH22" s="426"/>
      <c r="EI22" s="426"/>
      <c r="EJ22" s="426"/>
      <c r="EK22" s="426"/>
      <c r="EL22" s="426"/>
      <c r="EM22" s="426"/>
      <c r="EN22" s="426"/>
      <c r="EO22" s="426"/>
      <c r="EP22" s="426"/>
      <c r="EQ22" s="426"/>
      <c r="ER22" s="426"/>
      <c r="ES22" s="426"/>
      <c r="ET22" s="426"/>
      <c r="EU22" s="426"/>
      <c r="EV22" s="426"/>
    </row>
    <row r="23" spans="1:152" s="203" customFormat="1" ht="28.8" x14ac:dyDescent="0.25">
      <c r="A23" s="204" t="s">
        <v>146</v>
      </c>
      <c r="B23" s="205" t="s">
        <v>145</v>
      </c>
      <c r="C23" s="199">
        <f>SUM(C24:C24)</f>
        <v>0</v>
      </c>
      <c r="D23" s="199">
        <f>SUM(D24:D24)</f>
        <v>2400</v>
      </c>
      <c r="E23" s="199">
        <f t="shared" ref="E23:G23" si="8">SUM(E24:E24)</f>
        <v>0</v>
      </c>
      <c r="F23" s="199">
        <f t="shared" si="8"/>
        <v>0</v>
      </c>
      <c r="G23" s="199">
        <f t="shared" si="8"/>
        <v>0</v>
      </c>
      <c r="H23" s="200">
        <f>SUM(H24:H24)</f>
        <v>2400</v>
      </c>
      <c r="I23" s="455"/>
      <c r="J23" s="455"/>
      <c r="K23" s="455"/>
      <c r="L23" s="456"/>
      <c r="M23" s="456"/>
      <c r="N23" s="457"/>
      <c r="O23" s="455"/>
      <c r="P23" s="455"/>
      <c r="Q23" s="455"/>
      <c r="R23" s="458"/>
      <c r="S23" s="458"/>
      <c r="T23" s="457"/>
      <c r="U23" s="455"/>
      <c r="V23" s="455"/>
      <c r="W23" s="455"/>
      <c r="X23" s="458"/>
      <c r="Y23" s="458"/>
      <c r="Z23" s="457"/>
      <c r="AA23" s="455"/>
      <c r="AB23" s="455"/>
      <c r="AC23" s="455"/>
      <c r="AD23" s="458"/>
      <c r="AE23" s="458"/>
      <c r="AF23" s="457"/>
      <c r="AG23" s="455"/>
      <c r="AH23" s="455"/>
      <c r="AI23" s="455"/>
      <c r="AJ23" s="458"/>
      <c r="AK23" s="458"/>
      <c r="AL23" s="45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4"/>
      <c r="BT23" s="424"/>
      <c r="BU23" s="424"/>
      <c r="BV23" s="424"/>
      <c r="BW23" s="424"/>
      <c r="BX23" s="424"/>
      <c r="BY23" s="424"/>
      <c r="BZ23" s="424"/>
      <c r="CA23" s="424"/>
      <c r="CB23" s="424"/>
      <c r="CC23" s="424"/>
      <c r="CD23" s="424"/>
      <c r="CE23" s="424"/>
      <c r="CF23" s="424"/>
      <c r="CG23" s="424"/>
      <c r="CH23" s="424"/>
      <c r="CI23" s="424"/>
      <c r="CJ23" s="424"/>
      <c r="CK23" s="424"/>
      <c r="CL23" s="424"/>
      <c r="CM23" s="424"/>
      <c r="CN23" s="424"/>
      <c r="CO23" s="424"/>
      <c r="CP23" s="424"/>
      <c r="CQ23" s="424"/>
      <c r="CR23" s="424"/>
      <c r="CS23" s="424"/>
      <c r="CT23" s="424"/>
      <c r="CU23" s="424"/>
      <c r="CV23" s="424"/>
      <c r="CW23" s="424"/>
      <c r="CX23" s="424"/>
      <c r="CY23" s="424"/>
      <c r="CZ23" s="424"/>
      <c r="DA23" s="424"/>
      <c r="DB23" s="424"/>
      <c r="DC23" s="424"/>
      <c r="DD23" s="424"/>
      <c r="DE23" s="424"/>
      <c r="DF23" s="424"/>
      <c r="DG23" s="424"/>
      <c r="DH23" s="424"/>
      <c r="DI23" s="424"/>
      <c r="DJ23" s="424"/>
      <c r="DK23" s="424"/>
      <c r="DL23" s="424"/>
      <c r="DM23" s="424"/>
      <c r="DN23" s="424"/>
      <c r="DO23" s="424"/>
      <c r="DP23" s="424"/>
      <c r="DQ23" s="424"/>
      <c r="DR23" s="424"/>
      <c r="DS23" s="424"/>
      <c r="DT23" s="424"/>
      <c r="DU23" s="424"/>
      <c r="DV23" s="424"/>
      <c r="DW23" s="424"/>
      <c r="DX23" s="424"/>
      <c r="DY23" s="424"/>
      <c r="DZ23" s="424"/>
      <c r="EA23" s="424"/>
      <c r="EB23" s="424"/>
      <c r="EC23" s="424"/>
      <c r="ED23" s="424"/>
      <c r="EE23" s="424"/>
      <c r="EF23" s="424"/>
      <c r="EG23" s="424"/>
      <c r="EH23" s="424"/>
      <c r="EI23" s="424"/>
      <c r="EJ23" s="424"/>
      <c r="EK23" s="424"/>
      <c r="EL23" s="424"/>
      <c r="EM23" s="424"/>
      <c r="EN23" s="424"/>
      <c r="EO23" s="424"/>
      <c r="EP23" s="424"/>
      <c r="EQ23" s="424"/>
      <c r="ER23" s="424"/>
      <c r="ES23" s="424"/>
      <c r="ET23" s="424"/>
      <c r="EU23" s="424"/>
      <c r="EV23" s="424"/>
    </row>
    <row r="24" spans="1:152" x14ac:dyDescent="0.25">
      <c r="A24" s="178"/>
      <c r="B24" s="190" t="s">
        <v>149</v>
      </c>
      <c r="C24" s="186">
        <f>'TSP Detailed Budget'!D60</f>
        <v>0</v>
      </c>
      <c r="D24" s="186">
        <f>'TSP Detailed Budget'!E60</f>
        <v>2400</v>
      </c>
      <c r="E24" s="186">
        <f>'TSP Detailed Budget'!F60</f>
        <v>0</v>
      </c>
      <c r="F24" s="186">
        <f>'TSP Detailed Budget'!G60</f>
        <v>0</v>
      </c>
      <c r="G24" s="186">
        <f>'TSP Detailed Budget'!H60</f>
        <v>0</v>
      </c>
      <c r="H24" s="187">
        <f>SUM(C24:G24)</f>
        <v>2400</v>
      </c>
      <c r="I24" s="460"/>
      <c r="J24" s="460"/>
      <c r="K24" s="460"/>
      <c r="L24" s="461"/>
      <c r="M24" s="461"/>
      <c r="N24" s="459"/>
      <c r="O24" s="460"/>
      <c r="P24" s="460"/>
      <c r="Q24" s="460"/>
      <c r="R24" s="462"/>
      <c r="S24" s="462"/>
      <c r="T24" s="459"/>
      <c r="U24" s="460"/>
      <c r="V24" s="460"/>
      <c r="W24" s="460"/>
      <c r="X24" s="462"/>
      <c r="Y24" s="462"/>
      <c r="Z24" s="459"/>
      <c r="AA24" s="460"/>
      <c r="AB24" s="460"/>
      <c r="AC24" s="460"/>
      <c r="AD24" s="462"/>
      <c r="AE24" s="462"/>
      <c r="AF24" s="459"/>
      <c r="AG24" s="460"/>
      <c r="AH24" s="460"/>
      <c r="AI24" s="460"/>
      <c r="AJ24" s="462"/>
      <c r="AK24" s="462"/>
      <c r="AL24" s="459"/>
      <c r="AM24" s="425"/>
    </row>
    <row r="25" spans="1:152" s="203" customFormat="1" ht="43.2" x14ac:dyDescent="0.25">
      <c r="A25" s="204" t="s">
        <v>148</v>
      </c>
      <c r="B25" s="205" t="s">
        <v>147</v>
      </c>
      <c r="C25" s="199">
        <f>SUM(C26:C27)</f>
        <v>0</v>
      </c>
      <c r="D25" s="199">
        <f>SUM(D26:D27)</f>
        <v>7200</v>
      </c>
      <c r="E25" s="199">
        <f>SUM(E26:E27)</f>
        <v>0</v>
      </c>
      <c r="F25" s="201"/>
      <c r="G25" s="201"/>
      <c r="H25" s="200">
        <f>SUM(H26:H27)</f>
        <v>7200</v>
      </c>
      <c r="I25" s="455"/>
      <c r="J25" s="455"/>
      <c r="K25" s="455"/>
      <c r="L25" s="456"/>
      <c r="M25" s="456"/>
      <c r="N25" s="457"/>
      <c r="O25" s="455"/>
      <c r="P25" s="455"/>
      <c r="Q25" s="455"/>
      <c r="R25" s="458"/>
      <c r="S25" s="458"/>
      <c r="T25" s="457"/>
      <c r="U25" s="455"/>
      <c r="V25" s="455"/>
      <c r="W25" s="455"/>
      <c r="X25" s="458"/>
      <c r="Y25" s="458"/>
      <c r="Z25" s="457"/>
      <c r="AA25" s="455"/>
      <c r="AB25" s="455"/>
      <c r="AC25" s="455"/>
      <c r="AD25" s="458"/>
      <c r="AE25" s="458"/>
      <c r="AF25" s="457"/>
      <c r="AG25" s="455"/>
      <c r="AH25" s="455"/>
      <c r="AI25" s="455"/>
      <c r="AJ25" s="458"/>
      <c r="AK25" s="458"/>
      <c r="AL25" s="45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4"/>
      <c r="BT25" s="424"/>
      <c r="BU25" s="424"/>
      <c r="BV25" s="424"/>
      <c r="BW25" s="424"/>
      <c r="BX25" s="424"/>
      <c r="BY25" s="424"/>
      <c r="BZ25" s="424"/>
      <c r="CA25" s="424"/>
      <c r="CB25" s="424"/>
      <c r="CC25" s="424"/>
      <c r="CD25" s="424"/>
      <c r="CE25" s="424"/>
      <c r="CF25" s="424"/>
      <c r="CG25" s="424"/>
      <c r="CH25" s="424"/>
      <c r="CI25" s="424"/>
      <c r="CJ25" s="424"/>
      <c r="CK25" s="424"/>
      <c r="CL25" s="424"/>
      <c r="CM25" s="424"/>
      <c r="CN25" s="424"/>
      <c r="CO25" s="424"/>
      <c r="CP25" s="424"/>
      <c r="CQ25" s="424"/>
      <c r="CR25" s="424"/>
      <c r="CS25" s="424"/>
      <c r="CT25" s="424"/>
      <c r="CU25" s="424"/>
      <c r="CV25" s="424"/>
      <c r="CW25" s="424"/>
      <c r="CX25" s="424"/>
      <c r="CY25" s="424"/>
      <c r="CZ25" s="424"/>
      <c r="DA25" s="424"/>
      <c r="DB25" s="424"/>
      <c r="DC25" s="424"/>
      <c r="DD25" s="424"/>
      <c r="DE25" s="424"/>
      <c r="DF25" s="424"/>
      <c r="DG25" s="424"/>
      <c r="DH25" s="424"/>
      <c r="DI25" s="424"/>
      <c r="DJ25" s="424"/>
      <c r="DK25" s="424"/>
      <c r="DL25" s="424"/>
      <c r="DM25" s="424"/>
      <c r="DN25" s="424"/>
      <c r="DO25" s="424"/>
      <c r="DP25" s="424"/>
      <c r="DQ25" s="424"/>
      <c r="DR25" s="424"/>
      <c r="DS25" s="424"/>
      <c r="DT25" s="424"/>
      <c r="DU25" s="424"/>
      <c r="DV25" s="424"/>
      <c r="DW25" s="424"/>
      <c r="DX25" s="424"/>
      <c r="DY25" s="424"/>
      <c r="DZ25" s="424"/>
      <c r="EA25" s="424"/>
      <c r="EB25" s="424"/>
      <c r="EC25" s="424"/>
      <c r="ED25" s="424"/>
      <c r="EE25" s="424"/>
      <c r="EF25" s="424"/>
      <c r="EG25" s="424"/>
      <c r="EH25" s="424"/>
      <c r="EI25" s="424"/>
      <c r="EJ25" s="424"/>
      <c r="EK25" s="424"/>
      <c r="EL25" s="424"/>
      <c r="EM25" s="424"/>
      <c r="EN25" s="424"/>
      <c r="EO25" s="424"/>
      <c r="EP25" s="424"/>
      <c r="EQ25" s="424"/>
      <c r="ER25" s="424"/>
      <c r="ES25" s="424"/>
      <c r="ET25" s="424"/>
      <c r="EU25" s="424"/>
      <c r="EV25" s="424"/>
    </row>
    <row r="26" spans="1:152" ht="17.7" customHeight="1" x14ac:dyDescent="0.25">
      <c r="A26" s="177"/>
      <c r="B26" s="190" t="s">
        <v>151</v>
      </c>
      <c r="C26" s="186">
        <f>'TSP Detailed Budget'!D67</f>
        <v>0</v>
      </c>
      <c r="D26" s="186">
        <f>'TSP Detailed Budget'!E67</f>
        <v>4800</v>
      </c>
      <c r="E26" s="186">
        <f>'TSP Detailed Budget'!F67</f>
        <v>0</v>
      </c>
      <c r="F26" s="186">
        <f>'TSP Detailed Budget'!G67</f>
        <v>0</v>
      </c>
      <c r="G26" s="186">
        <f>'TSP Detailed Budget'!H67</f>
        <v>0</v>
      </c>
      <c r="H26" s="187">
        <f t="shared" ref="H26:H27" si="9">SUM(C26:G26)</f>
        <v>4800</v>
      </c>
      <c r="I26" s="460"/>
      <c r="J26" s="460"/>
      <c r="K26" s="460"/>
      <c r="L26" s="461"/>
      <c r="M26" s="461"/>
      <c r="N26" s="459"/>
      <c r="O26" s="460"/>
      <c r="P26" s="460"/>
      <c r="Q26" s="460"/>
      <c r="R26" s="462"/>
      <c r="S26" s="462"/>
      <c r="T26" s="459"/>
      <c r="U26" s="460"/>
      <c r="V26" s="460"/>
      <c r="W26" s="460"/>
      <c r="X26" s="462"/>
      <c r="Y26" s="462"/>
      <c r="Z26" s="459"/>
      <c r="AA26" s="460"/>
      <c r="AB26" s="460"/>
      <c r="AC26" s="460"/>
      <c r="AD26" s="462"/>
      <c r="AE26" s="462"/>
      <c r="AF26" s="459"/>
      <c r="AG26" s="460"/>
      <c r="AH26" s="460"/>
      <c r="AI26" s="460"/>
      <c r="AJ26" s="462"/>
      <c r="AK26" s="462"/>
      <c r="AL26" s="459"/>
      <c r="AM26" s="425"/>
    </row>
    <row r="27" spans="1:152" x14ac:dyDescent="0.25">
      <c r="A27" s="177"/>
      <c r="B27" s="190" t="s">
        <v>150</v>
      </c>
      <c r="C27" s="186">
        <f>'TSP Detailed Budget'!D72</f>
        <v>0</v>
      </c>
      <c r="D27" s="186">
        <f>'TSP Detailed Budget'!E72</f>
        <v>2400</v>
      </c>
      <c r="E27" s="186">
        <f>'TSP Detailed Budget'!F72</f>
        <v>0</v>
      </c>
      <c r="F27" s="186">
        <f>'TSP Detailed Budget'!G72</f>
        <v>0</v>
      </c>
      <c r="G27" s="186">
        <f>'TSP Detailed Budget'!H72</f>
        <v>0</v>
      </c>
      <c r="H27" s="187">
        <f t="shared" si="9"/>
        <v>2400</v>
      </c>
      <c r="I27" s="460"/>
      <c r="J27" s="460"/>
      <c r="K27" s="460"/>
      <c r="L27" s="461"/>
      <c r="M27" s="461"/>
      <c r="N27" s="459"/>
      <c r="O27" s="460"/>
      <c r="P27" s="460"/>
      <c r="Q27" s="460"/>
      <c r="R27" s="462"/>
      <c r="S27" s="462"/>
      <c r="T27" s="459"/>
      <c r="U27" s="460"/>
      <c r="V27" s="460"/>
      <c r="W27" s="460"/>
      <c r="X27" s="462"/>
      <c r="Y27" s="462"/>
      <c r="Z27" s="459"/>
      <c r="AA27" s="460"/>
      <c r="AB27" s="460"/>
      <c r="AC27" s="460"/>
      <c r="AD27" s="462"/>
      <c r="AE27" s="462"/>
      <c r="AF27" s="459"/>
      <c r="AG27" s="460"/>
      <c r="AH27" s="460"/>
      <c r="AI27" s="460"/>
      <c r="AJ27" s="462"/>
      <c r="AK27" s="462"/>
      <c r="AL27" s="459"/>
      <c r="AM27" s="425"/>
    </row>
    <row r="28" spans="1:152" s="203" customFormat="1" ht="43.2" x14ac:dyDescent="0.25">
      <c r="A28" s="204" t="s">
        <v>154</v>
      </c>
      <c r="B28" s="205" t="s">
        <v>153</v>
      </c>
      <c r="C28" s="199">
        <f>SUM(C29:C30)</f>
        <v>0</v>
      </c>
      <c r="D28" s="199">
        <f>SUM(D29:D30)</f>
        <v>19800</v>
      </c>
      <c r="E28" s="199">
        <f>SUM(E29:E30)</f>
        <v>10400</v>
      </c>
      <c r="F28" s="201"/>
      <c r="G28" s="201"/>
      <c r="H28" s="200">
        <f>SUM(H29:H30)</f>
        <v>30200</v>
      </c>
      <c r="I28" s="455"/>
      <c r="J28" s="455"/>
      <c r="K28" s="455"/>
      <c r="L28" s="456"/>
      <c r="M28" s="456"/>
      <c r="N28" s="457"/>
      <c r="O28" s="455"/>
      <c r="P28" s="455"/>
      <c r="Q28" s="455"/>
      <c r="R28" s="458"/>
      <c r="S28" s="458"/>
      <c r="T28" s="457"/>
      <c r="U28" s="455"/>
      <c r="V28" s="455"/>
      <c r="W28" s="455"/>
      <c r="X28" s="458"/>
      <c r="Y28" s="458"/>
      <c r="Z28" s="457"/>
      <c r="AA28" s="455"/>
      <c r="AB28" s="455"/>
      <c r="AC28" s="455"/>
      <c r="AD28" s="458"/>
      <c r="AE28" s="458"/>
      <c r="AF28" s="457"/>
      <c r="AG28" s="455"/>
      <c r="AH28" s="455"/>
      <c r="AI28" s="455"/>
      <c r="AJ28" s="458"/>
      <c r="AK28" s="458"/>
      <c r="AL28" s="45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4"/>
      <c r="BT28" s="424"/>
      <c r="BU28" s="424"/>
      <c r="BV28" s="424"/>
      <c r="BW28" s="424"/>
      <c r="BX28" s="424"/>
      <c r="BY28" s="424"/>
      <c r="BZ28" s="424"/>
      <c r="CA28" s="424"/>
      <c r="CB28" s="424"/>
      <c r="CC28" s="424"/>
      <c r="CD28" s="424"/>
      <c r="CE28" s="424"/>
      <c r="CF28" s="424"/>
      <c r="CG28" s="424"/>
      <c r="CH28" s="424"/>
      <c r="CI28" s="424"/>
      <c r="CJ28" s="424"/>
      <c r="CK28" s="424"/>
      <c r="CL28" s="424"/>
      <c r="CM28" s="424"/>
      <c r="CN28" s="424"/>
      <c r="CO28" s="424"/>
      <c r="CP28" s="424"/>
      <c r="CQ28" s="424"/>
      <c r="CR28" s="424"/>
      <c r="CS28" s="424"/>
      <c r="CT28" s="424"/>
      <c r="CU28" s="424"/>
      <c r="CV28" s="424"/>
      <c r="CW28" s="424"/>
      <c r="CX28" s="424"/>
      <c r="CY28" s="424"/>
      <c r="CZ28" s="424"/>
      <c r="DA28" s="424"/>
      <c r="DB28" s="424"/>
      <c r="DC28" s="424"/>
      <c r="DD28" s="424"/>
      <c r="DE28" s="424"/>
      <c r="DF28" s="424"/>
      <c r="DG28" s="424"/>
      <c r="DH28" s="424"/>
      <c r="DI28" s="424"/>
      <c r="DJ28" s="424"/>
      <c r="DK28" s="424"/>
      <c r="DL28" s="424"/>
      <c r="DM28" s="424"/>
      <c r="DN28" s="424"/>
      <c r="DO28" s="424"/>
      <c r="DP28" s="424"/>
      <c r="DQ28" s="424"/>
      <c r="DR28" s="424"/>
      <c r="DS28" s="424"/>
      <c r="DT28" s="424"/>
      <c r="DU28" s="424"/>
      <c r="DV28" s="424"/>
      <c r="DW28" s="424"/>
      <c r="DX28" s="424"/>
      <c r="DY28" s="424"/>
      <c r="DZ28" s="424"/>
      <c r="EA28" s="424"/>
      <c r="EB28" s="424"/>
      <c r="EC28" s="424"/>
      <c r="ED28" s="424"/>
      <c r="EE28" s="424"/>
      <c r="EF28" s="424"/>
      <c r="EG28" s="424"/>
      <c r="EH28" s="424"/>
      <c r="EI28" s="424"/>
      <c r="EJ28" s="424"/>
      <c r="EK28" s="424"/>
      <c r="EL28" s="424"/>
      <c r="EM28" s="424"/>
      <c r="EN28" s="424"/>
      <c r="EO28" s="424"/>
      <c r="EP28" s="424"/>
      <c r="EQ28" s="424"/>
      <c r="ER28" s="424"/>
      <c r="ES28" s="424"/>
      <c r="ET28" s="424"/>
      <c r="EU28" s="424"/>
      <c r="EV28" s="424"/>
    </row>
    <row r="29" spans="1:152" x14ac:dyDescent="0.25">
      <c r="A29" s="178"/>
      <c r="B29" s="190" t="s">
        <v>155</v>
      </c>
      <c r="C29" s="186">
        <f>'TSP Detailed Budget'!D81</f>
        <v>0</v>
      </c>
      <c r="D29" s="186">
        <f>'TSP Detailed Budget'!E81</f>
        <v>15000</v>
      </c>
      <c r="E29" s="186">
        <f>'TSP Detailed Budget'!F81</f>
        <v>10400</v>
      </c>
      <c r="F29" s="186">
        <f>'TSP Detailed Budget'!G81</f>
        <v>0</v>
      </c>
      <c r="G29" s="186">
        <f>'TSP Detailed Budget'!H81</f>
        <v>0</v>
      </c>
      <c r="H29" s="187">
        <f t="shared" ref="H29:H30" si="10">SUM(C29:G29)</f>
        <v>25400</v>
      </c>
      <c r="I29" s="460"/>
      <c r="J29" s="460"/>
      <c r="K29" s="460"/>
      <c r="L29" s="461"/>
      <c r="M29" s="461"/>
      <c r="N29" s="459"/>
      <c r="O29" s="460"/>
      <c r="P29" s="460"/>
      <c r="Q29" s="460"/>
      <c r="R29" s="462"/>
      <c r="S29" s="462"/>
      <c r="T29" s="459"/>
      <c r="U29" s="460"/>
      <c r="V29" s="460"/>
      <c r="W29" s="460"/>
      <c r="X29" s="462"/>
      <c r="Y29" s="462"/>
      <c r="Z29" s="459"/>
      <c r="AA29" s="460"/>
      <c r="AB29" s="460"/>
      <c r="AC29" s="460"/>
      <c r="AD29" s="462"/>
      <c r="AE29" s="462"/>
      <c r="AF29" s="459"/>
      <c r="AG29" s="460"/>
      <c r="AH29" s="460"/>
      <c r="AI29" s="460"/>
      <c r="AJ29" s="462"/>
      <c r="AK29" s="462"/>
      <c r="AL29" s="459"/>
      <c r="AM29" s="425"/>
    </row>
    <row r="30" spans="1:152" x14ac:dyDescent="0.25">
      <c r="A30" s="178"/>
      <c r="B30" s="190" t="s">
        <v>156</v>
      </c>
      <c r="C30" s="186">
        <f>'TSP Detailed Budget'!D86</f>
        <v>0</v>
      </c>
      <c r="D30" s="186">
        <f>'TSP Detailed Budget'!E86</f>
        <v>4800</v>
      </c>
      <c r="E30" s="186">
        <f>'TSP Detailed Budget'!F86</f>
        <v>0</v>
      </c>
      <c r="F30" s="186">
        <f>'TSP Detailed Budget'!G86</f>
        <v>0</v>
      </c>
      <c r="G30" s="186">
        <f>'TSP Detailed Budget'!H86</f>
        <v>0</v>
      </c>
      <c r="H30" s="187">
        <f t="shared" si="10"/>
        <v>4800</v>
      </c>
      <c r="I30" s="460"/>
      <c r="J30" s="460"/>
      <c r="K30" s="460"/>
      <c r="L30" s="461"/>
      <c r="M30" s="461"/>
      <c r="N30" s="459"/>
      <c r="O30" s="460"/>
      <c r="P30" s="460"/>
      <c r="Q30" s="460"/>
      <c r="R30" s="462"/>
      <c r="S30" s="462"/>
      <c r="T30" s="459"/>
      <c r="U30" s="460"/>
      <c r="V30" s="460"/>
      <c r="W30" s="460"/>
      <c r="X30" s="462"/>
      <c r="Y30" s="462"/>
      <c r="Z30" s="459"/>
      <c r="AA30" s="460"/>
      <c r="AB30" s="460"/>
      <c r="AC30" s="460"/>
      <c r="AD30" s="462"/>
      <c r="AE30" s="462"/>
      <c r="AF30" s="459"/>
      <c r="AG30" s="460"/>
      <c r="AH30" s="460"/>
      <c r="AI30" s="460"/>
      <c r="AJ30" s="462"/>
      <c r="AK30" s="462"/>
      <c r="AL30" s="459"/>
      <c r="AM30" s="425"/>
    </row>
    <row r="31" spans="1:152" s="374" customFormat="1" ht="18" x14ac:dyDescent="0.25">
      <c r="A31" s="371">
        <v>1.2</v>
      </c>
      <c r="B31" s="372" t="s">
        <v>316</v>
      </c>
      <c r="C31" s="373">
        <v>0</v>
      </c>
      <c r="D31" s="373">
        <v>0</v>
      </c>
      <c r="E31" s="373">
        <v>0</v>
      </c>
      <c r="F31" s="373">
        <v>0</v>
      </c>
      <c r="G31" s="373">
        <v>0</v>
      </c>
      <c r="H31" s="373">
        <v>0</v>
      </c>
      <c r="I31" s="468"/>
      <c r="J31" s="468"/>
      <c r="K31" s="468"/>
      <c r="L31" s="468"/>
      <c r="M31" s="468"/>
      <c r="N31" s="469"/>
      <c r="O31" s="468"/>
      <c r="P31" s="468"/>
      <c r="Q31" s="468"/>
      <c r="R31" s="468"/>
      <c r="S31" s="468"/>
      <c r="T31" s="469"/>
      <c r="U31" s="468"/>
      <c r="V31" s="468"/>
      <c r="W31" s="468"/>
      <c r="X31" s="468"/>
      <c r="Y31" s="468"/>
      <c r="Z31" s="469"/>
      <c r="AA31" s="468"/>
      <c r="AB31" s="468"/>
      <c r="AC31" s="468"/>
      <c r="AD31" s="468"/>
      <c r="AE31" s="468"/>
      <c r="AF31" s="469"/>
      <c r="AG31" s="468"/>
      <c r="AH31" s="468"/>
      <c r="AI31" s="468"/>
      <c r="AJ31" s="468"/>
      <c r="AK31" s="468"/>
      <c r="AL31" s="469"/>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22"/>
      <c r="BT31" s="422"/>
      <c r="BU31" s="422"/>
      <c r="BV31" s="422"/>
      <c r="BW31" s="422"/>
      <c r="BX31" s="422"/>
      <c r="BY31" s="422"/>
      <c r="BZ31" s="422"/>
      <c r="CA31" s="422"/>
      <c r="CB31" s="422"/>
      <c r="CC31" s="422"/>
      <c r="CD31" s="422"/>
      <c r="CE31" s="422"/>
      <c r="CF31" s="422"/>
      <c r="CG31" s="422"/>
      <c r="CH31" s="422"/>
      <c r="CI31" s="422"/>
      <c r="CJ31" s="422"/>
      <c r="CK31" s="422"/>
      <c r="CL31" s="422"/>
      <c r="CM31" s="422"/>
      <c r="CN31" s="422"/>
      <c r="CO31" s="422"/>
      <c r="CP31" s="422"/>
      <c r="CQ31" s="422"/>
      <c r="CR31" s="422"/>
      <c r="CS31" s="422"/>
      <c r="CT31" s="422"/>
      <c r="CU31" s="422"/>
      <c r="CV31" s="422"/>
      <c r="CW31" s="422"/>
      <c r="CX31" s="422"/>
      <c r="CY31" s="422"/>
      <c r="CZ31" s="422"/>
      <c r="DA31" s="422"/>
      <c r="DB31" s="422"/>
      <c r="DC31" s="422"/>
      <c r="DD31" s="422"/>
      <c r="DE31" s="422"/>
      <c r="DF31" s="422"/>
      <c r="DG31" s="422"/>
      <c r="DH31" s="422"/>
      <c r="DI31" s="422"/>
      <c r="DJ31" s="422"/>
      <c r="DK31" s="422"/>
      <c r="DL31" s="422"/>
      <c r="DM31" s="422"/>
      <c r="DN31" s="422"/>
      <c r="DO31" s="422"/>
      <c r="DP31" s="422"/>
      <c r="DQ31" s="422"/>
      <c r="DR31" s="422"/>
      <c r="DS31" s="422"/>
      <c r="DT31" s="422"/>
      <c r="DU31" s="422"/>
      <c r="DV31" s="422"/>
      <c r="DW31" s="422"/>
      <c r="DX31" s="422"/>
      <c r="DY31" s="422"/>
      <c r="DZ31" s="422"/>
      <c r="EA31" s="422"/>
      <c r="EB31" s="422"/>
      <c r="EC31" s="422"/>
      <c r="ED31" s="422"/>
      <c r="EE31" s="422"/>
      <c r="EF31" s="422"/>
      <c r="EG31" s="422"/>
      <c r="EH31" s="422"/>
      <c r="EI31" s="422"/>
      <c r="EJ31" s="422"/>
      <c r="EK31" s="422"/>
      <c r="EL31" s="422"/>
      <c r="EM31" s="422"/>
      <c r="EN31" s="422"/>
      <c r="EO31" s="422"/>
      <c r="EP31" s="422"/>
      <c r="EQ31" s="422"/>
      <c r="ER31" s="422"/>
      <c r="ES31" s="422"/>
      <c r="ET31" s="422"/>
      <c r="EU31" s="422"/>
      <c r="EV31" s="422"/>
    </row>
    <row r="32" spans="1:152" ht="72" x14ac:dyDescent="0.25">
      <c r="A32" s="195">
        <v>2</v>
      </c>
      <c r="B32" s="208" t="s">
        <v>158</v>
      </c>
      <c r="C32" s="232">
        <f t="shared" ref="C32:H32" si="11">SUM(C33,C56,C84,C100,C109,C115,C126,C139,C144)</f>
        <v>166000</v>
      </c>
      <c r="D32" s="232">
        <f t="shared" si="11"/>
        <v>662600</v>
      </c>
      <c r="E32" s="232">
        <f t="shared" si="11"/>
        <v>417800</v>
      </c>
      <c r="F32" s="232">
        <f t="shared" si="11"/>
        <v>587100</v>
      </c>
      <c r="G32" s="232">
        <f t="shared" si="11"/>
        <v>479500</v>
      </c>
      <c r="H32" s="232">
        <f t="shared" si="11"/>
        <v>2313000</v>
      </c>
      <c r="I32" s="444"/>
      <c r="J32" s="444"/>
      <c r="K32" s="444"/>
      <c r="L32" s="444"/>
      <c r="M32" s="444"/>
      <c r="N32" s="470"/>
      <c r="O32" s="444"/>
      <c r="P32" s="444"/>
      <c r="Q32" s="444"/>
      <c r="R32" s="446"/>
      <c r="S32" s="446"/>
      <c r="T32" s="470"/>
      <c r="U32" s="444"/>
      <c r="V32" s="444"/>
      <c r="W32" s="444"/>
      <c r="X32" s="446"/>
      <c r="Y32" s="446"/>
      <c r="Z32" s="470"/>
      <c r="AA32" s="444"/>
      <c r="AB32" s="444"/>
      <c r="AC32" s="444"/>
      <c r="AD32" s="446"/>
      <c r="AE32" s="446"/>
      <c r="AF32" s="470"/>
      <c r="AG32" s="444"/>
      <c r="AH32" s="444"/>
      <c r="AI32" s="444"/>
      <c r="AJ32" s="446"/>
      <c r="AK32" s="446"/>
      <c r="AL32" s="470"/>
      <c r="AM32" s="425"/>
    </row>
    <row r="33" spans="1:152" s="374" customFormat="1" ht="18" x14ac:dyDescent="0.25">
      <c r="A33" s="371">
        <v>2.1</v>
      </c>
      <c r="B33" s="372" t="s">
        <v>317</v>
      </c>
      <c r="C33" s="373">
        <f t="shared" ref="C33:G33" si="12">SUM(C34,C49)</f>
        <v>2400</v>
      </c>
      <c r="D33" s="373">
        <f t="shared" si="12"/>
        <v>84400</v>
      </c>
      <c r="E33" s="373">
        <f t="shared" si="12"/>
        <v>37400</v>
      </c>
      <c r="F33" s="373">
        <f t="shared" si="12"/>
        <v>159200</v>
      </c>
      <c r="G33" s="373">
        <f t="shared" si="12"/>
        <v>150800</v>
      </c>
      <c r="H33" s="373">
        <f>SUM(H34,H49)</f>
        <v>434200</v>
      </c>
      <c r="I33" s="468"/>
      <c r="J33" s="468"/>
      <c r="K33" s="468"/>
      <c r="L33" s="468"/>
      <c r="M33" s="468"/>
      <c r="N33" s="469"/>
      <c r="O33" s="468"/>
      <c r="P33" s="468"/>
      <c r="Q33" s="468"/>
      <c r="R33" s="468"/>
      <c r="S33" s="468"/>
      <c r="T33" s="469"/>
      <c r="U33" s="468"/>
      <c r="V33" s="468"/>
      <c r="W33" s="468"/>
      <c r="X33" s="468"/>
      <c r="Y33" s="468"/>
      <c r="Z33" s="469"/>
      <c r="AA33" s="468"/>
      <c r="AB33" s="468"/>
      <c r="AC33" s="468"/>
      <c r="AD33" s="468"/>
      <c r="AE33" s="468"/>
      <c r="AF33" s="469"/>
      <c r="AG33" s="468"/>
      <c r="AH33" s="468"/>
      <c r="AI33" s="468"/>
      <c r="AJ33" s="468"/>
      <c r="AK33" s="468"/>
      <c r="AL33" s="469"/>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22"/>
      <c r="BT33" s="422"/>
      <c r="BU33" s="422"/>
      <c r="BV33" s="422"/>
      <c r="BW33" s="422"/>
      <c r="BX33" s="422"/>
      <c r="BY33" s="422"/>
      <c r="BZ33" s="422"/>
      <c r="CA33" s="422"/>
      <c r="CB33" s="422"/>
      <c r="CC33" s="422"/>
      <c r="CD33" s="422"/>
      <c r="CE33" s="422"/>
      <c r="CF33" s="422"/>
      <c r="CG33" s="422"/>
      <c r="CH33" s="422"/>
      <c r="CI33" s="422"/>
      <c r="CJ33" s="422"/>
      <c r="CK33" s="422"/>
      <c r="CL33" s="422"/>
      <c r="CM33" s="422"/>
      <c r="CN33" s="422"/>
      <c r="CO33" s="422"/>
      <c r="CP33" s="422"/>
      <c r="CQ33" s="422"/>
      <c r="CR33" s="422"/>
      <c r="CS33" s="422"/>
      <c r="CT33" s="422"/>
      <c r="CU33" s="422"/>
      <c r="CV33" s="422"/>
      <c r="CW33" s="422"/>
      <c r="CX33" s="422"/>
      <c r="CY33" s="422"/>
      <c r="CZ33" s="422"/>
      <c r="DA33" s="422"/>
      <c r="DB33" s="422"/>
      <c r="DC33" s="422"/>
      <c r="DD33" s="422"/>
      <c r="DE33" s="422"/>
      <c r="DF33" s="422"/>
      <c r="DG33" s="422"/>
      <c r="DH33" s="422"/>
      <c r="DI33" s="422"/>
      <c r="DJ33" s="422"/>
      <c r="DK33" s="422"/>
      <c r="DL33" s="422"/>
      <c r="DM33" s="422"/>
      <c r="DN33" s="422"/>
      <c r="DO33" s="422"/>
      <c r="DP33" s="422"/>
      <c r="DQ33" s="422"/>
      <c r="DR33" s="422"/>
      <c r="DS33" s="422"/>
      <c r="DT33" s="422"/>
      <c r="DU33" s="422"/>
      <c r="DV33" s="422"/>
      <c r="DW33" s="422"/>
      <c r="DX33" s="422"/>
      <c r="DY33" s="422"/>
      <c r="DZ33" s="422"/>
      <c r="EA33" s="422"/>
      <c r="EB33" s="422"/>
      <c r="EC33" s="422"/>
      <c r="ED33" s="422"/>
      <c r="EE33" s="422"/>
      <c r="EF33" s="422"/>
      <c r="EG33" s="422"/>
      <c r="EH33" s="422"/>
      <c r="EI33" s="422"/>
      <c r="EJ33" s="422"/>
      <c r="EK33" s="422"/>
      <c r="EL33" s="422"/>
      <c r="EM33" s="422"/>
      <c r="EN33" s="422"/>
      <c r="EO33" s="422"/>
      <c r="EP33" s="422"/>
      <c r="EQ33" s="422"/>
      <c r="ER33" s="422"/>
      <c r="ES33" s="422"/>
      <c r="ET33" s="422"/>
      <c r="EU33" s="422"/>
      <c r="EV33" s="422"/>
    </row>
    <row r="34" spans="1:152" s="216" customFormat="1" ht="31.2" x14ac:dyDescent="0.25">
      <c r="A34" s="213" t="s">
        <v>5</v>
      </c>
      <c r="B34" s="221" t="s">
        <v>161</v>
      </c>
      <c r="C34" s="194">
        <f t="shared" ref="C34:D34" si="13">SUM(C35,C37,C39,C41,C43,C47)</f>
        <v>2400</v>
      </c>
      <c r="D34" s="194">
        <f t="shared" si="13"/>
        <v>74400</v>
      </c>
      <c r="E34" s="194">
        <f>SUM(E35,E37,E39,E41,E43,E47)</f>
        <v>27400</v>
      </c>
      <c r="F34" s="194">
        <f t="shared" ref="F34:G34" si="14">SUM(F35,F37,F39,F41,F43,F47)</f>
        <v>12400</v>
      </c>
      <c r="G34" s="194">
        <f t="shared" si="14"/>
        <v>12400</v>
      </c>
      <c r="H34" s="194">
        <f>SUM(H35,H37,H39,H41,H43:H45,H47)</f>
        <v>129000</v>
      </c>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66"/>
      <c r="AN34" s="467"/>
      <c r="AO34" s="467"/>
      <c r="AP34" s="467"/>
      <c r="AQ34" s="467"/>
      <c r="AR34" s="467"/>
      <c r="AS34" s="467"/>
      <c r="AT34" s="467"/>
      <c r="AU34" s="467"/>
      <c r="AV34" s="467"/>
      <c r="AW34" s="467"/>
      <c r="AX34" s="467"/>
      <c r="AY34" s="467"/>
      <c r="AZ34" s="467"/>
      <c r="BA34" s="467"/>
      <c r="BB34" s="467"/>
      <c r="BC34" s="467"/>
      <c r="BD34" s="467"/>
      <c r="BE34" s="467"/>
      <c r="BF34" s="467"/>
      <c r="BG34" s="467"/>
      <c r="BH34" s="467"/>
      <c r="BI34" s="467"/>
      <c r="BJ34" s="467"/>
      <c r="BK34" s="467"/>
      <c r="BL34" s="467"/>
      <c r="BM34" s="467"/>
      <c r="BN34" s="467"/>
      <c r="BO34" s="467"/>
      <c r="BP34" s="467"/>
      <c r="BQ34" s="467"/>
      <c r="BR34" s="467"/>
      <c r="BS34" s="426"/>
      <c r="BT34" s="426"/>
      <c r="BU34" s="426"/>
      <c r="BV34" s="426"/>
      <c r="BW34" s="426"/>
      <c r="BX34" s="426"/>
      <c r="BY34" s="426"/>
      <c r="BZ34" s="426"/>
      <c r="CA34" s="426"/>
      <c r="CB34" s="426"/>
      <c r="CC34" s="426"/>
      <c r="CD34" s="426"/>
      <c r="CE34" s="426"/>
      <c r="CF34" s="426"/>
      <c r="CG34" s="426"/>
      <c r="CH34" s="426"/>
      <c r="CI34" s="426"/>
      <c r="CJ34" s="426"/>
      <c r="CK34" s="426"/>
      <c r="CL34" s="426"/>
      <c r="CM34" s="426"/>
      <c r="CN34" s="426"/>
      <c r="CO34" s="426"/>
      <c r="CP34" s="426"/>
      <c r="CQ34" s="426"/>
      <c r="CR34" s="426"/>
      <c r="CS34" s="426"/>
      <c r="CT34" s="426"/>
      <c r="CU34" s="426"/>
      <c r="CV34" s="426"/>
      <c r="CW34" s="426"/>
      <c r="CX34" s="426"/>
      <c r="CY34" s="426"/>
      <c r="CZ34" s="426"/>
      <c r="DA34" s="426"/>
      <c r="DB34" s="426"/>
      <c r="DC34" s="426"/>
      <c r="DD34" s="426"/>
      <c r="DE34" s="426"/>
      <c r="DF34" s="426"/>
      <c r="DG34" s="426"/>
      <c r="DH34" s="426"/>
      <c r="DI34" s="426"/>
      <c r="DJ34" s="426"/>
      <c r="DK34" s="426"/>
      <c r="DL34" s="426"/>
      <c r="DM34" s="426"/>
      <c r="DN34" s="426"/>
      <c r="DO34" s="426"/>
      <c r="DP34" s="426"/>
      <c r="DQ34" s="426"/>
      <c r="DR34" s="426"/>
      <c r="DS34" s="426"/>
      <c r="DT34" s="426"/>
      <c r="DU34" s="426"/>
      <c r="DV34" s="426"/>
      <c r="DW34" s="426"/>
      <c r="DX34" s="426"/>
      <c r="DY34" s="426"/>
      <c r="DZ34" s="426"/>
      <c r="EA34" s="426"/>
      <c r="EB34" s="426"/>
      <c r="EC34" s="426"/>
      <c r="ED34" s="426"/>
      <c r="EE34" s="426"/>
      <c r="EF34" s="426"/>
      <c r="EG34" s="426"/>
      <c r="EH34" s="426"/>
      <c r="EI34" s="426"/>
      <c r="EJ34" s="426"/>
      <c r="EK34" s="426"/>
      <c r="EL34" s="426"/>
      <c r="EM34" s="426"/>
      <c r="EN34" s="426"/>
      <c r="EO34" s="426"/>
      <c r="EP34" s="426"/>
      <c r="EQ34" s="426"/>
      <c r="ER34" s="426"/>
      <c r="ES34" s="426"/>
      <c r="ET34" s="426"/>
      <c r="EU34" s="426"/>
      <c r="EV34" s="426"/>
    </row>
    <row r="35" spans="1:152" s="203" customFormat="1" ht="28.8" x14ac:dyDescent="0.25">
      <c r="A35" s="204" t="s">
        <v>159</v>
      </c>
      <c r="B35" s="205" t="s">
        <v>160</v>
      </c>
      <c r="C35" s="199">
        <f>SUM(C36:C36)</f>
        <v>0</v>
      </c>
      <c r="D35" s="199">
        <f>SUM(D36:D36)</f>
        <v>36400</v>
      </c>
      <c r="E35" s="199">
        <f>SUM(E36:E36)</f>
        <v>0</v>
      </c>
      <c r="F35" s="201"/>
      <c r="G35" s="201"/>
      <c r="H35" s="200">
        <f>SUM(H36:H36)</f>
        <v>36400</v>
      </c>
      <c r="I35" s="455"/>
      <c r="J35" s="455"/>
      <c r="K35" s="455"/>
      <c r="L35" s="456"/>
      <c r="M35" s="456"/>
      <c r="N35" s="457"/>
      <c r="O35" s="455"/>
      <c r="P35" s="455"/>
      <c r="Q35" s="455"/>
      <c r="R35" s="458"/>
      <c r="S35" s="458"/>
      <c r="T35" s="457"/>
      <c r="U35" s="455"/>
      <c r="V35" s="455"/>
      <c r="W35" s="455"/>
      <c r="X35" s="458"/>
      <c r="Y35" s="458"/>
      <c r="Z35" s="457"/>
      <c r="AA35" s="455"/>
      <c r="AB35" s="455"/>
      <c r="AC35" s="455"/>
      <c r="AD35" s="458"/>
      <c r="AE35" s="458"/>
      <c r="AF35" s="457"/>
      <c r="AG35" s="455"/>
      <c r="AH35" s="455"/>
      <c r="AI35" s="455"/>
      <c r="AJ35" s="458"/>
      <c r="AK35" s="458"/>
      <c r="AL35" s="45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4"/>
      <c r="CP35" s="424"/>
      <c r="CQ35" s="424"/>
      <c r="CR35" s="424"/>
      <c r="CS35" s="424"/>
      <c r="CT35" s="424"/>
      <c r="CU35" s="424"/>
      <c r="CV35" s="424"/>
      <c r="CW35" s="424"/>
      <c r="CX35" s="424"/>
      <c r="CY35" s="424"/>
      <c r="CZ35" s="424"/>
      <c r="DA35" s="424"/>
      <c r="DB35" s="424"/>
      <c r="DC35" s="424"/>
      <c r="DD35" s="424"/>
      <c r="DE35" s="424"/>
      <c r="DF35" s="424"/>
      <c r="DG35" s="424"/>
      <c r="DH35" s="424"/>
      <c r="DI35" s="424"/>
      <c r="DJ35" s="424"/>
      <c r="DK35" s="424"/>
      <c r="DL35" s="424"/>
      <c r="DM35" s="424"/>
      <c r="DN35" s="424"/>
      <c r="DO35" s="424"/>
      <c r="DP35" s="424"/>
      <c r="DQ35" s="424"/>
      <c r="DR35" s="424"/>
      <c r="DS35" s="424"/>
      <c r="DT35" s="424"/>
      <c r="DU35" s="424"/>
      <c r="DV35" s="424"/>
      <c r="DW35" s="424"/>
      <c r="DX35" s="424"/>
      <c r="DY35" s="424"/>
      <c r="DZ35" s="424"/>
      <c r="EA35" s="424"/>
      <c r="EB35" s="424"/>
      <c r="EC35" s="424"/>
      <c r="ED35" s="424"/>
      <c r="EE35" s="424"/>
      <c r="EF35" s="424"/>
      <c r="EG35" s="424"/>
      <c r="EH35" s="424"/>
      <c r="EI35" s="424"/>
      <c r="EJ35" s="424"/>
      <c r="EK35" s="424"/>
      <c r="EL35" s="424"/>
      <c r="EM35" s="424"/>
      <c r="EN35" s="424"/>
      <c r="EO35" s="424"/>
      <c r="EP35" s="424"/>
      <c r="EQ35" s="424"/>
      <c r="ER35" s="424"/>
      <c r="ES35" s="424"/>
      <c r="ET35" s="424"/>
      <c r="EU35" s="424"/>
      <c r="EV35" s="424"/>
    </row>
    <row r="36" spans="1:152" s="352" customFormat="1" x14ac:dyDescent="0.25">
      <c r="A36" s="178"/>
      <c r="B36" s="228" t="s">
        <v>175</v>
      </c>
      <c r="C36" s="349">
        <f>'TSP Detailed Budget'!D94</f>
        <v>0</v>
      </c>
      <c r="D36" s="349">
        <f>'TSP Detailed Budget'!E94</f>
        <v>36400</v>
      </c>
      <c r="E36" s="349">
        <f>'TSP Detailed Budget'!F94</f>
        <v>0</v>
      </c>
      <c r="F36" s="349">
        <f>'TSP Detailed Budget'!G94</f>
        <v>0</v>
      </c>
      <c r="G36" s="349">
        <f>'TSP Detailed Budget'!H94</f>
        <v>0</v>
      </c>
      <c r="H36" s="350">
        <f>SUM(C36:G36)</f>
        <v>36400</v>
      </c>
      <c r="I36" s="460"/>
      <c r="J36" s="460"/>
      <c r="K36" s="460"/>
      <c r="L36" s="461"/>
      <c r="M36" s="461"/>
      <c r="N36" s="459"/>
      <c r="O36" s="460"/>
      <c r="P36" s="460"/>
      <c r="Q36" s="460"/>
      <c r="R36" s="462"/>
      <c r="S36" s="462"/>
      <c r="T36" s="459"/>
      <c r="U36" s="460"/>
      <c r="V36" s="460"/>
      <c r="W36" s="460"/>
      <c r="X36" s="462"/>
      <c r="Y36" s="462"/>
      <c r="Z36" s="459"/>
      <c r="AA36" s="460"/>
      <c r="AB36" s="460"/>
      <c r="AC36" s="460"/>
      <c r="AD36" s="462"/>
      <c r="AE36" s="462"/>
      <c r="AF36" s="459"/>
      <c r="AG36" s="460"/>
      <c r="AH36" s="460"/>
      <c r="AI36" s="460"/>
      <c r="AJ36" s="462"/>
      <c r="AK36" s="462"/>
      <c r="AL36" s="459"/>
      <c r="AM36" s="425"/>
      <c r="AN36" s="425"/>
      <c r="AO36" s="425"/>
      <c r="AP36" s="425"/>
      <c r="AQ36" s="425"/>
      <c r="AR36" s="425"/>
      <c r="AS36" s="425"/>
      <c r="AT36" s="425"/>
      <c r="AU36" s="425"/>
      <c r="AV36" s="425"/>
      <c r="AW36" s="425"/>
      <c r="AX36" s="425"/>
      <c r="AY36" s="425"/>
      <c r="AZ36" s="425"/>
      <c r="BA36" s="425"/>
      <c r="BB36" s="425"/>
      <c r="BC36" s="425"/>
      <c r="BD36" s="425"/>
      <c r="BE36" s="425"/>
      <c r="BF36" s="425"/>
      <c r="BG36" s="425"/>
      <c r="BH36" s="425"/>
      <c r="BI36" s="425"/>
      <c r="BJ36" s="425"/>
      <c r="BK36" s="425"/>
      <c r="BL36" s="425"/>
      <c r="BM36" s="425"/>
      <c r="BN36" s="425"/>
      <c r="BO36" s="425"/>
      <c r="BP36" s="425"/>
      <c r="BQ36" s="425"/>
      <c r="BR36" s="425"/>
      <c r="BS36" s="425"/>
      <c r="BT36" s="425"/>
      <c r="BU36" s="425"/>
      <c r="BV36" s="425"/>
      <c r="BW36" s="425"/>
      <c r="BX36" s="425"/>
      <c r="BY36" s="425"/>
      <c r="BZ36" s="425"/>
      <c r="CA36" s="425"/>
      <c r="CB36" s="425"/>
      <c r="CC36" s="425"/>
      <c r="CD36" s="425"/>
      <c r="CE36" s="425"/>
      <c r="CF36" s="425"/>
      <c r="CG36" s="425"/>
      <c r="CH36" s="425"/>
      <c r="CI36" s="425"/>
      <c r="CJ36" s="425"/>
      <c r="CK36" s="425"/>
      <c r="CL36" s="425"/>
      <c r="CM36" s="425"/>
      <c r="CN36" s="425"/>
      <c r="CO36" s="425"/>
      <c r="CP36" s="425"/>
      <c r="CQ36" s="425"/>
      <c r="CR36" s="425"/>
      <c r="CS36" s="425"/>
      <c r="CT36" s="425"/>
      <c r="CU36" s="425"/>
      <c r="CV36" s="425"/>
      <c r="CW36" s="425"/>
      <c r="CX36" s="425"/>
      <c r="CY36" s="425"/>
      <c r="CZ36" s="425"/>
      <c r="DA36" s="425"/>
      <c r="DB36" s="425"/>
      <c r="DC36" s="425"/>
      <c r="DD36" s="425"/>
      <c r="DE36" s="425"/>
      <c r="DF36" s="425"/>
      <c r="DG36" s="425"/>
      <c r="DH36" s="425"/>
      <c r="DI36" s="425"/>
      <c r="DJ36" s="425"/>
      <c r="DK36" s="425"/>
      <c r="DL36" s="425"/>
      <c r="DM36" s="425"/>
      <c r="DN36" s="425"/>
      <c r="DO36" s="425"/>
      <c r="DP36" s="425"/>
      <c r="DQ36" s="425"/>
      <c r="DR36" s="425"/>
      <c r="DS36" s="425"/>
      <c r="DT36" s="425"/>
      <c r="DU36" s="425"/>
      <c r="DV36" s="425"/>
      <c r="DW36" s="425"/>
      <c r="DX36" s="425"/>
      <c r="DY36" s="425"/>
      <c r="DZ36" s="425"/>
      <c r="EA36" s="425"/>
      <c r="EB36" s="425"/>
      <c r="EC36" s="425"/>
      <c r="ED36" s="425"/>
      <c r="EE36" s="425"/>
      <c r="EF36" s="425"/>
      <c r="EG36" s="425"/>
      <c r="EH36" s="425"/>
      <c r="EI36" s="425"/>
      <c r="EJ36" s="425"/>
      <c r="EK36" s="425"/>
      <c r="EL36" s="425"/>
      <c r="EM36" s="425"/>
      <c r="EN36" s="425"/>
      <c r="EO36" s="425"/>
      <c r="EP36" s="425"/>
      <c r="EQ36" s="425"/>
      <c r="ER36" s="425"/>
      <c r="ES36" s="425"/>
      <c r="ET36" s="425"/>
      <c r="EU36" s="425"/>
      <c r="EV36" s="425"/>
    </row>
    <row r="37" spans="1:152" s="203" customFormat="1" ht="43.2" x14ac:dyDescent="0.25">
      <c r="A37" s="204" t="s">
        <v>164</v>
      </c>
      <c r="B37" s="205" t="s">
        <v>163</v>
      </c>
      <c r="C37" s="199">
        <f>SUM(C38:C38)</f>
        <v>0</v>
      </c>
      <c r="D37" s="199">
        <f t="shared" ref="D37:G37" si="15">SUM(D38:D38)</f>
        <v>30000</v>
      </c>
      <c r="E37" s="199">
        <f t="shared" si="15"/>
        <v>15000</v>
      </c>
      <c r="F37" s="199">
        <f t="shared" si="15"/>
        <v>0</v>
      </c>
      <c r="G37" s="199">
        <f t="shared" si="15"/>
        <v>0</v>
      </c>
      <c r="H37" s="200">
        <f>SUM(H38:H38)</f>
        <v>45000</v>
      </c>
      <c r="I37" s="455"/>
      <c r="J37" s="455"/>
      <c r="K37" s="455"/>
      <c r="L37" s="456"/>
      <c r="M37" s="456"/>
      <c r="N37" s="457"/>
      <c r="O37" s="455"/>
      <c r="P37" s="455"/>
      <c r="Q37" s="455"/>
      <c r="R37" s="458"/>
      <c r="S37" s="458"/>
      <c r="T37" s="457"/>
      <c r="U37" s="455"/>
      <c r="V37" s="455"/>
      <c r="W37" s="455"/>
      <c r="X37" s="458"/>
      <c r="Y37" s="458"/>
      <c r="Z37" s="457"/>
      <c r="AA37" s="455"/>
      <c r="AB37" s="455"/>
      <c r="AC37" s="455"/>
      <c r="AD37" s="458"/>
      <c r="AE37" s="458"/>
      <c r="AF37" s="457"/>
      <c r="AG37" s="455"/>
      <c r="AH37" s="455"/>
      <c r="AI37" s="455"/>
      <c r="AJ37" s="458"/>
      <c r="AK37" s="458"/>
      <c r="AL37" s="45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4"/>
      <c r="BT37" s="424"/>
      <c r="BU37" s="424"/>
      <c r="BV37" s="424"/>
      <c r="BW37" s="424"/>
      <c r="BX37" s="424"/>
      <c r="BY37" s="424"/>
      <c r="BZ37" s="424"/>
      <c r="CA37" s="424"/>
      <c r="CB37" s="424"/>
      <c r="CC37" s="424"/>
      <c r="CD37" s="424"/>
      <c r="CE37" s="424"/>
      <c r="CF37" s="424"/>
      <c r="CG37" s="424"/>
      <c r="CH37" s="424"/>
      <c r="CI37" s="424"/>
      <c r="CJ37" s="424"/>
      <c r="CK37" s="424"/>
      <c r="CL37" s="424"/>
      <c r="CM37" s="424"/>
      <c r="CN37" s="424"/>
      <c r="CO37" s="424"/>
      <c r="CP37" s="424"/>
      <c r="CQ37" s="424"/>
      <c r="CR37" s="424"/>
      <c r="CS37" s="424"/>
      <c r="CT37" s="424"/>
      <c r="CU37" s="424"/>
      <c r="CV37" s="424"/>
      <c r="CW37" s="424"/>
      <c r="CX37" s="424"/>
      <c r="CY37" s="424"/>
      <c r="CZ37" s="424"/>
      <c r="DA37" s="424"/>
      <c r="DB37" s="424"/>
      <c r="DC37" s="424"/>
      <c r="DD37" s="424"/>
      <c r="DE37" s="424"/>
      <c r="DF37" s="424"/>
      <c r="DG37" s="424"/>
      <c r="DH37" s="424"/>
      <c r="DI37" s="424"/>
      <c r="DJ37" s="424"/>
      <c r="DK37" s="424"/>
      <c r="DL37" s="424"/>
      <c r="DM37" s="424"/>
      <c r="DN37" s="424"/>
      <c r="DO37" s="424"/>
      <c r="DP37" s="424"/>
      <c r="DQ37" s="424"/>
      <c r="DR37" s="424"/>
      <c r="DS37" s="424"/>
      <c r="DT37" s="424"/>
      <c r="DU37" s="424"/>
      <c r="DV37" s="424"/>
      <c r="DW37" s="424"/>
      <c r="DX37" s="424"/>
      <c r="DY37" s="424"/>
      <c r="DZ37" s="424"/>
      <c r="EA37" s="424"/>
      <c r="EB37" s="424"/>
      <c r="EC37" s="424"/>
      <c r="ED37" s="424"/>
      <c r="EE37" s="424"/>
      <c r="EF37" s="424"/>
      <c r="EG37" s="424"/>
      <c r="EH37" s="424"/>
      <c r="EI37" s="424"/>
      <c r="EJ37" s="424"/>
      <c r="EK37" s="424"/>
      <c r="EL37" s="424"/>
      <c r="EM37" s="424"/>
      <c r="EN37" s="424"/>
      <c r="EO37" s="424"/>
      <c r="EP37" s="424"/>
      <c r="EQ37" s="424"/>
      <c r="ER37" s="424"/>
      <c r="ES37" s="424"/>
      <c r="ET37" s="424"/>
      <c r="EU37" s="424"/>
      <c r="EV37" s="424"/>
    </row>
    <row r="38" spans="1:152" s="352" customFormat="1" x14ac:dyDescent="0.25">
      <c r="A38" s="178"/>
      <c r="B38" s="228" t="s">
        <v>169</v>
      </c>
      <c r="C38" s="349">
        <f>'TSP Detailed Budget'!D101</f>
        <v>0</v>
      </c>
      <c r="D38" s="349">
        <f>'TSP Detailed Budget'!E101</f>
        <v>30000</v>
      </c>
      <c r="E38" s="349">
        <f>'TSP Detailed Budget'!F101</f>
        <v>15000</v>
      </c>
      <c r="F38" s="349">
        <f>'TSP Detailed Budget'!G101</f>
        <v>0</v>
      </c>
      <c r="G38" s="349">
        <f>'TSP Detailed Budget'!H101</f>
        <v>0</v>
      </c>
      <c r="H38" s="350">
        <f>SUM(C38:G38)</f>
        <v>45000</v>
      </c>
      <c r="I38" s="460"/>
      <c r="J38" s="460"/>
      <c r="K38" s="460"/>
      <c r="L38" s="461"/>
      <c r="M38" s="461"/>
      <c r="N38" s="459"/>
      <c r="O38" s="460"/>
      <c r="P38" s="460"/>
      <c r="Q38" s="460"/>
      <c r="R38" s="462"/>
      <c r="S38" s="462"/>
      <c r="T38" s="459"/>
      <c r="U38" s="460"/>
      <c r="V38" s="460"/>
      <c r="W38" s="460"/>
      <c r="X38" s="462"/>
      <c r="Y38" s="462"/>
      <c r="Z38" s="459"/>
      <c r="AA38" s="460"/>
      <c r="AB38" s="460"/>
      <c r="AC38" s="460"/>
      <c r="AD38" s="462"/>
      <c r="AE38" s="462"/>
      <c r="AF38" s="459"/>
      <c r="AG38" s="460"/>
      <c r="AH38" s="460"/>
      <c r="AI38" s="460"/>
      <c r="AJ38" s="462"/>
      <c r="AK38" s="462"/>
      <c r="AL38" s="459"/>
      <c r="AM38" s="425"/>
      <c r="AN38" s="425"/>
      <c r="AO38" s="425"/>
      <c r="AP38" s="425"/>
      <c r="AQ38" s="425"/>
      <c r="AR38" s="425"/>
      <c r="AS38" s="425"/>
      <c r="AT38" s="425"/>
      <c r="AU38" s="425"/>
      <c r="AV38" s="425"/>
      <c r="AW38" s="425"/>
      <c r="AX38" s="425"/>
      <c r="AY38" s="425"/>
      <c r="AZ38" s="425"/>
      <c r="BA38" s="425"/>
      <c r="BB38" s="425"/>
      <c r="BC38" s="425"/>
      <c r="BD38" s="425"/>
      <c r="BE38" s="425"/>
      <c r="BF38" s="425"/>
      <c r="BG38" s="425"/>
      <c r="BH38" s="425"/>
      <c r="BI38" s="425"/>
      <c r="BJ38" s="425"/>
      <c r="BK38" s="425"/>
      <c r="BL38" s="425"/>
      <c r="BM38" s="425"/>
      <c r="BN38" s="425"/>
      <c r="BO38" s="425"/>
      <c r="BP38" s="425"/>
      <c r="BQ38" s="425"/>
      <c r="BR38" s="425"/>
      <c r="BS38" s="425"/>
      <c r="BT38" s="425"/>
      <c r="BU38" s="425"/>
      <c r="BV38" s="425"/>
      <c r="BW38" s="425"/>
      <c r="BX38" s="425"/>
      <c r="BY38" s="425"/>
      <c r="BZ38" s="425"/>
      <c r="CA38" s="425"/>
      <c r="CB38" s="425"/>
      <c r="CC38" s="425"/>
      <c r="CD38" s="425"/>
      <c r="CE38" s="425"/>
      <c r="CF38" s="425"/>
      <c r="CG38" s="425"/>
      <c r="CH38" s="425"/>
      <c r="CI38" s="425"/>
      <c r="CJ38" s="425"/>
      <c r="CK38" s="425"/>
      <c r="CL38" s="425"/>
      <c r="CM38" s="425"/>
      <c r="CN38" s="425"/>
      <c r="CO38" s="425"/>
      <c r="CP38" s="425"/>
      <c r="CQ38" s="425"/>
      <c r="CR38" s="425"/>
      <c r="CS38" s="425"/>
      <c r="CT38" s="425"/>
      <c r="CU38" s="425"/>
      <c r="CV38" s="425"/>
      <c r="CW38" s="425"/>
      <c r="CX38" s="425"/>
      <c r="CY38" s="425"/>
      <c r="CZ38" s="425"/>
      <c r="DA38" s="425"/>
      <c r="DB38" s="425"/>
      <c r="DC38" s="425"/>
      <c r="DD38" s="425"/>
      <c r="DE38" s="425"/>
      <c r="DF38" s="425"/>
      <c r="DG38" s="425"/>
      <c r="DH38" s="425"/>
      <c r="DI38" s="425"/>
      <c r="DJ38" s="425"/>
      <c r="DK38" s="425"/>
      <c r="DL38" s="425"/>
      <c r="DM38" s="425"/>
      <c r="DN38" s="425"/>
      <c r="DO38" s="425"/>
      <c r="DP38" s="425"/>
      <c r="DQ38" s="425"/>
      <c r="DR38" s="425"/>
      <c r="DS38" s="425"/>
      <c r="DT38" s="425"/>
      <c r="DU38" s="425"/>
      <c r="DV38" s="425"/>
      <c r="DW38" s="425"/>
      <c r="DX38" s="425"/>
      <c r="DY38" s="425"/>
      <c r="DZ38" s="425"/>
      <c r="EA38" s="425"/>
      <c r="EB38" s="425"/>
      <c r="EC38" s="425"/>
      <c r="ED38" s="425"/>
      <c r="EE38" s="425"/>
      <c r="EF38" s="425"/>
      <c r="EG38" s="425"/>
      <c r="EH38" s="425"/>
      <c r="EI38" s="425"/>
      <c r="EJ38" s="425"/>
      <c r="EK38" s="425"/>
      <c r="EL38" s="425"/>
      <c r="EM38" s="425"/>
      <c r="EN38" s="425"/>
      <c r="EO38" s="425"/>
      <c r="EP38" s="425"/>
      <c r="EQ38" s="425"/>
      <c r="ER38" s="425"/>
      <c r="ES38" s="425"/>
      <c r="ET38" s="425"/>
      <c r="EU38" s="425"/>
      <c r="EV38" s="425"/>
    </row>
    <row r="39" spans="1:152" s="203" customFormat="1" ht="28.8" x14ac:dyDescent="0.25">
      <c r="A39" s="204" t="s">
        <v>165</v>
      </c>
      <c r="B39" s="205" t="s">
        <v>166</v>
      </c>
      <c r="C39" s="199">
        <f>C40</f>
        <v>0</v>
      </c>
      <c r="D39" s="199">
        <f t="shared" ref="D39:G39" si="16">D40</f>
        <v>5600</v>
      </c>
      <c r="E39" s="199">
        <f t="shared" si="16"/>
        <v>0</v>
      </c>
      <c r="F39" s="199">
        <f t="shared" si="16"/>
        <v>0</v>
      </c>
      <c r="G39" s="199">
        <f t="shared" si="16"/>
        <v>0</v>
      </c>
      <c r="H39" s="200">
        <f>SUM(C39:G39)</f>
        <v>5600</v>
      </c>
      <c r="I39" s="455"/>
      <c r="J39" s="455"/>
      <c r="K39" s="455"/>
      <c r="L39" s="456"/>
      <c r="M39" s="456"/>
      <c r="N39" s="457"/>
      <c r="O39" s="455"/>
      <c r="P39" s="455"/>
      <c r="Q39" s="455"/>
      <c r="R39" s="458"/>
      <c r="S39" s="458"/>
      <c r="T39" s="457"/>
      <c r="U39" s="455"/>
      <c r="V39" s="455"/>
      <c r="W39" s="455"/>
      <c r="X39" s="458"/>
      <c r="Y39" s="458"/>
      <c r="Z39" s="457"/>
      <c r="AA39" s="455"/>
      <c r="AB39" s="455"/>
      <c r="AC39" s="455"/>
      <c r="AD39" s="458"/>
      <c r="AE39" s="458"/>
      <c r="AF39" s="457"/>
      <c r="AG39" s="455"/>
      <c r="AH39" s="455"/>
      <c r="AI39" s="455"/>
      <c r="AJ39" s="458"/>
      <c r="AK39" s="458"/>
      <c r="AL39" s="45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4"/>
      <c r="BT39" s="424"/>
      <c r="BU39" s="424"/>
      <c r="BV39" s="424"/>
      <c r="BW39" s="424"/>
      <c r="BX39" s="424"/>
      <c r="BY39" s="424"/>
      <c r="BZ39" s="424"/>
      <c r="CA39" s="424"/>
      <c r="CB39" s="424"/>
      <c r="CC39" s="424"/>
      <c r="CD39" s="424"/>
      <c r="CE39" s="424"/>
      <c r="CF39" s="424"/>
      <c r="CG39" s="424"/>
      <c r="CH39" s="424"/>
      <c r="CI39" s="424"/>
      <c r="CJ39" s="424"/>
      <c r="CK39" s="424"/>
      <c r="CL39" s="424"/>
      <c r="CM39" s="424"/>
      <c r="CN39" s="424"/>
      <c r="CO39" s="424"/>
      <c r="CP39" s="424"/>
      <c r="CQ39" s="424"/>
      <c r="CR39" s="424"/>
      <c r="CS39" s="424"/>
      <c r="CT39" s="424"/>
      <c r="CU39" s="424"/>
      <c r="CV39" s="424"/>
      <c r="CW39" s="424"/>
      <c r="CX39" s="424"/>
      <c r="CY39" s="424"/>
      <c r="CZ39" s="424"/>
      <c r="DA39" s="424"/>
      <c r="DB39" s="424"/>
      <c r="DC39" s="424"/>
      <c r="DD39" s="424"/>
      <c r="DE39" s="424"/>
      <c r="DF39" s="424"/>
      <c r="DG39" s="424"/>
      <c r="DH39" s="424"/>
      <c r="DI39" s="424"/>
      <c r="DJ39" s="424"/>
      <c r="DK39" s="424"/>
      <c r="DL39" s="424"/>
      <c r="DM39" s="424"/>
      <c r="DN39" s="424"/>
      <c r="DO39" s="424"/>
      <c r="DP39" s="424"/>
      <c r="DQ39" s="424"/>
      <c r="DR39" s="424"/>
      <c r="DS39" s="424"/>
      <c r="DT39" s="424"/>
      <c r="DU39" s="424"/>
      <c r="DV39" s="424"/>
      <c r="DW39" s="424"/>
      <c r="DX39" s="424"/>
      <c r="DY39" s="424"/>
      <c r="DZ39" s="424"/>
      <c r="EA39" s="424"/>
      <c r="EB39" s="424"/>
      <c r="EC39" s="424"/>
      <c r="ED39" s="424"/>
      <c r="EE39" s="424"/>
      <c r="EF39" s="424"/>
      <c r="EG39" s="424"/>
      <c r="EH39" s="424"/>
      <c r="EI39" s="424"/>
      <c r="EJ39" s="424"/>
      <c r="EK39" s="424"/>
      <c r="EL39" s="424"/>
      <c r="EM39" s="424"/>
      <c r="EN39" s="424"/>
      <c r="EO39" s="424"/>
      <c r="EP39" s="424"/>
      <c r="EQ39" s="424"/>
      <c r="ER39" s="424"/>
      <c r="ES39" s="424"/>
      <c r="ET39" s="424"/>
      <c r="EU39" s="424"/>
      <c r="EV39" s="424"/>
    </row>
    <row r="40" spans="1:152" x14ac:dyDescent="0.25">
      <c r="A40" s="178"/>
      <c r="B40" s="228" t="s">
        <v>167</v>
      </c>
      <c r="C40" s="186">
        <f>'TSP Detailed Budget'!D108</f>
        <v>0</v>
      </c>
      <c r="D40" s="186">
        <f>'TSP Detailed Budget'!E108</f>
        <v>5600</v>
      </c>
      <c r="E40" s="186">
        <f>'TSP Detailed Budget'!F108</f>
        <v>0</v>
      </c>
      <c r="F40" s="186">
        <f>'TSP Detailed Budget'!G108</f>
        <v>0</v>
      </c>
      <c r="G40" s="186">
        <f>'TSP Detailed Budget'!H108</f>
        <v>0</v>
      </c>
      <c r="H40" s="187">
        <f>SUM(C40:G40)</f>
        <v>5600</v>
      </c>
      <c r="I40" s="460"/>
      <c r="J40" s="460"/>
      <c r="K40" s="460"/>
      <c r="L40" s="461"/>
      <c r="M40" s="461"/>
      <c r="N40" s="459"/>
      <c r="O40" s="460"/>
      <c r="P40" s="460"/>
      <c r="Q40" s="460"/>
      <c r="R40" s="462"/>
      <c r="S40" s="462"/>
      <c r="T40" s="459"/>
      <c r="U40" s="460"/>
      <c r="V40" s="460"/>
      <c r="W40" s="460"/>
      <c r="X40" s="462"/>
      <c r="Y40" s="462"/>
      <c r="Z40" s="459"/>
      <c r="AA40" s="460"/>
      <c r="AB40" s="460"/>
      <c r="AC40" s="460"/>
      <c r="AD40" s="462"/>
      <c r="AE40" s="462"/>
      <c r="AF40" s="459"/>
      <c r="AG40" s="460"/>
      <c r="AH40" s="460"/>
      <c r="AI40" s="460"/>
      <c r="AJ40" s="462"/>
      <c r="AK40" s="462"/>
      <c r="AL40" s="459"/>
      <c r="AM40" s="425"/>
    </row>
    <row r="41" spans="1:152" s="203" customFormat="1" x14ac:dyDescent="0.25">
      <c r="A41" s="204" t="s">
        <v>171</v>
      </c>
      <c r="B41" s="205" t="s">
        <v>170</v>
      </c>
      <c r="C41" s="199">
        <f>SUM(C42)</f>
        <v>0</v>
      </c>
      <c r="D41" s="199">
        <f t="shared" ref="D41:G41" si="17">SUM(D42)</f>
        <v>0</v>
      </c>
      <c r="E41" s="199">
        <f t="shared" si="17"/>
        <v>10000</v>
      </c>
      <c r="F41" s="199">
        <f t="shared" si="17"/>
        <v>10000</v>
      </c>
      <c r="G41" s="199">
        <f t="shared" si="17"/>
        <v>10000</v>
      </c>
      <c r="H41" s="200">
        <f>SUM(H42)</f>
        <v>30000</v>
      </c>
      <c r="I41" s="455"/>
      <c r="J41" s="455"/>
      <c r="K41" s="455"/>
      <c r="L41" s="456"/>
      <c r="M41" s="456"/>
      <c r="N41" s="457"/>
      <c r="O41" s="455"/>
      <c r="P41" s="455"/>
      <c r="Q41" s="455"/>
      <c r="R41" s="458"/>
      <c r="S41" s="458"/>
      <c r="T41" s="457"/>
      <c r="U41" s="455"/>
      <c r="V41" s="455"/>
      <c r="W41" s="455"/>
      <c r="X41" s="458"/>
      <c r="Y41" s="458"/>
      <c r="Z41" s="457"/>
      <c r="AA41" s="455"/>
      <c r="AB41" s="455"/>
      <c r="AC41" s="455"/>
      <c r="AD41" s="458"/>
      <c r="AE41" s="458"/>
      <c r="AF41" s="457"/>
      <c r="AG41" s="455"/>
      <c r="AH41" s="455"/>
      <c r="AI41" s="455"/>
      <c r="AJ41" s="458"/>
      <c r="AK41" s="458"/>
      <c r="AL41" s="45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4"/>
      <c r="BT41" s="424"/>
      <c r="BU41" s="424"/>
      <c r="BV41" s="424"/>
      <c r="BW41" s="424"/>
      <c r="BX41" s="424"/>
      <c r="BY41" s="424"/>
      <c r="BZ41" s="424"/>
      <c r="CA41" s="424"/>
      <c r="CB41" s="424"/>
      <c r="CC41" s="424"/>
      <c r="CD41" s="424"/>
      <c r="CE41" s="424"/>
      <c r="CF41" s="424"/>
      <c r="CG41" s="424"/>
      <c r="CH41" s="424"/>
      <c r="CI41" s="424"/>
      <c r="CJ41" s="424"/>
      <c r="CK41" s="424"/>
      <c r="CL41" s="424"/>
      <c r="CM41" s="424"/>
      <c r="CN41" s="424"/>
      <c r="CO41" s="424"/>
      <c r="CP41" s="424"/>
      <c r="CQ41" s="424"/>
      <c r="CR41" s="424"/>
      <c r="CS41" s="424"/>
      <c r="CT41" s="424"/>
      <c r="CU41" s="424"/>
      <c r="CV41" s="424"/>
      <c r="CW41" s="424"/>
      <c r="CX41" s="424"/>
      <c r="CY41" s="424"/>
      <c r="CZ41" s="424"/>
      <c r="DA41" s="424"/>
      <c r="DB41" s="424"/>
      <c r="DC41" s="424"/>
      <c r="DD41" s="424"/>
      <c r="DE41" s="424"/>
      <c r="DF41" s="424"/>
      <c r="DG41" s="424"/>
      <c r="DH41" s="424"/>
      <c r="DI41" s="424"/>
      <c r="DJ41" s="424"/>
      <c r="DK41" s="424"/>
      <c r="DL41" s="424"/>
      <c r="DM41" s="424"/>
      <c r="DN41" s="424"/>
      <c r="DO41" s="424"/>
      <c r="DP41" s="424"/>
      <c r="DQ41" s="424"/>
      <c r="DR41" s="424"/>
      <c r="DS41" s="424"/>
      <c r="DT41" s="424"/>
      <c r="DU41" s="424"/>
      <c r="DV41" s="424"/>
      <c r="DW41" s="424"/>
      <c r="DX41" s="424"/>
      <c r="DY41" s="424"/>
      <c r="DZ41" s="424"/>
      <c r="EA41" s="424"/>
      <c r="EB41" s="424"/>
      <c r="EC41" s="424"/>
      <c r="ED41" s="424"/>
      <c r="EE41" s="424"/>
      <c r="EF41" s="424"/>
      <c r="EG41" s="424"/>
      <c r="EH41" s="424"/>
      <c r="EI41" s="424"/>
      <c r="EJ41" s="424"/>
      <c r="EK41" s="424"/>
      <c r="EL41" s="424"/>
      <c r="EM41" s="424"/>
      <c r="EN41" s="424"/>
      <c r="EO41" s="424"/>
      <c r="EP41" s="424"/>
      <c r="EQ41" s="424"/>
      <c r="ER41" s="424"/>
      <c r="ES41" s="424"/>
      <c r="ET41" s="424"/>
      <c r="EU41" s="424"/>
      <c r="EV41" s="424"/>
    </row>
    <row r="42" spans="1:152" s="352" customFormat="1" x14ac:dyDescent="0.25">
      <c r="A42" s="178"/>
      <c r="B42" s="228" t="s">
        <v>172</v>
      </c>
      <c r="C42" s="349">
        <f>'TSP Detailed Budget'!D115</f>
        <v>0</v>
      </c>
      <c r="D42" s="349">
        <f>'TSP Detailed Budget'!E115</f>
        <v>0</v>
      </c>
      <c r="E42" s="349">
        <f>'TSP Detailed Budget'!F115</f>
        <v>10000</v>
      </c>
      <c r="F42" s="349">
        <f>'TSP Detailed Budget'!G115</f>
        <v>10000</v>
      </c>
      <c r="G42" s="349">
        <f>'TSP Detailed Budget'!H115</f>
        <v>10000</v>
      </c>
      <c r="H42" s="350">
        <f>SUM(C42:G42)</f>
        <v>30000</v>
      </c>
      <c r="I42" s="460"/>
      <c r="J42" s="460"/>
      <c r="K42" s="460"/>
      <c r="L42" s="461"/>
      <c r="M42" s="461"/>
      <c r="N42" s="459"/>
      <c r="O42" s="460"/>
      <c r="P42" s="460"/>
      <c r="Q42" s="460"/>
      <c r="R42" s="462"/>
      <c r="S42" s="462"/>
      <c r="T42" s="459"/>
      <c r="U42" s="460"/>
      <c r="V42" s="460"/>
      <c r="W42" s="460"/>
      <c r="X42" s="462"/>
      <c r="Y42" s="462"/>
      <c r="Z42" s="459"/>
      <c r="AA42" s="460"/>
      <c r="AB42" s="460"/>
      <c r="AC42" s="460"/>
      <c r="AD42" s="462"/>
      <c r="AE42" s="462"/>
      <c r="AF42" s="459"/>
      <c r="AG42" s="460"/>
      <c r="AH42" s="460"/>
      <c r="AI42" s="460"/>
      <c r="AJ42" s="462"/>
      <c r="AK42" s="462"/>
      <c r="AL42" s="459"/>
      <c r="AM42" s="425"/>
      <c r="AN42" s="425"/>
      <c r="AO42" s="425"/>
      <c r="AP42" s="425"/>
      <c r="AQ42" s="425"/>
      <c r="AR42" s="425"/>
      <c r="AS42" s="425"/>
      <c r="AT42" s="425"/>
      <c r="AU42" s="425"/>
      <c r="AV42" s="425"/>
      <c r="AW42" s="425"/>
      <c r="AX42" s="425"/>
      <c r="AY42" s="425"/>
      <c r="AZ42" s="425"/>
      <c r="BA42" s="425"/>
      <c r="BB42" s="425"/>
      <c r="BC42" s="425"/>
      <c r="BD42" s="425"/>
      <c r="BE42" s="425"/>
      <c r="BF42" s="425"/>
      <c r="BG42" s="425"/>
      <c r="BH42" s="425"/>
      <c r="BI42" s="425"/>
      <c r="BJ42" s="425"/>
      <c r="BK42" s="425"/>
      <c r="BL42" s="425"/>
      <c r="BM42" s="425"/>
      <c r="BN42" s="425"/>
      <c r="BO42" s="425"/>
      <c r="BP42" s="425"/>
      <c r="BQ42" s="425"/>
      <c r="BR42" s="425"/>
      <c r="BS42" s="425"/>
      <c r="BT42" s="425"/>
      <c r="BU42" s="425"/>
      <c r="BV42" s="425"/>
      <c r="BW42" s="425"/>
      <c r="BX42" s="425"/>
      <c r="BY42" s="425"/>
      <c r="BZ42" s="425"/>
      <c r="CA42" s="425"/>
      <c r="CB42" s="425"/>
      <c r="CC42" s="425"/>
      <c r="CD42" s="425"/>
      <c r="CE42" s="425"/>
      <c r="CF42" s="425"/>
      <c r="CG42" s="425"/>
      <c r="CH42" s="425"/>
      <c r="CI42" s="425"/>
      <c r="CJ42" s="425"/>
      <c r="CK42" s="425"/>
      <c r="CL42" s="425"/>
      <c r="CM42" s="425"/>
      <c r="CN42" s="425"/>
      <c r="CO42" s="425"/>
      <c r="CP42" s="425"/>
      <c r="CQ42" s="425"/>
      <c r="CR42" s="425"/>
      <c r="CS42" s="425"/>
      <c r="CT42" s="425"/>
      <c r="CU42" s="425"/>
      <c r="CV42" s="425"/>
      <c r="CW42" s="425"/>
      <c r="CX42" s="425"/>
      <c r="CY42" s="425"/>
      <c r="CZ42" s="425"/>
      <c r="DA42" s="425"/>
      <c r="DB42" s="425"/>
      <c r="DC42" s="425"/>
      <c r="DD42" s="425"/>
      <c r="DE42" s="425"/>
      <c r="DF42" s="425"/>
      <c r="DG42" s="425"/>
      <c r="DH42" s="425"/>
      <c r="DI42" s="425"/>
      <c r="DJ42" s="425"/>
      <c r="DK42" s="425"/>
      <c r="DL42" s="425"/>
      <c r="DM42" s="425"/>
      <c r="DN42" s="425"/>
      <c r="DO42" s="425"/>
      <c r="DP42" s="425"/>
      <c r="DQ42" s="425"/>
      <c r="DR42" s="425"/>
      <c r="DS42" s="425"/>
      <c r="DT42" s="425"/>
      <c r="DU42" s="425"/>
      <c r="DV42" s="425"/>
      <c r="DW42" s="425"/>
      <c r="DX42" s="425"/>
      <c r="DY42" s="425"/>
      <c r="DZ42" s="425"/>
      <c r="EA42" s="425"/>
      <c r="EB42" s="425"/>
      <c r="EC42" s="425"/>
      <c r="ED42" s="425"/>
      <c r="EE42" s="425"/>
      <c r="EF42" s="425"/>
      <c r="EG42" s="425"/>
      <c r="EH42" s="425"/>
      <c r="EI42" s="425"/>
      <c r="EJ42" s="425"/>
      <c r="EK42" s="425"/>
      <c r="EL42" s="425"/>
      <c r="EM42" s="425"/>
      <c r="EN42" s="425"/>
      <c r="EO42" s="425"/>
      <c r="EP42" s="425"/>
      <c r="EQ42" s="425"/>
      <c r="ER42" s="425"/>
      <c r="ES42" s="425"/>
      <c r="ET42" s="425"/>
      <c r="EU42" s="425"/>
      <c r="EV42" s="425"/>
    </row>
    <row r="43" spans="1:152" s="203" customFormat="1" ht="28.8" x14ac:dyDescent="0.25">
      <c r="A43" s="204" t="s">
        <v>174</v>
      </c>
      <c r="B43" s="205" t="s">
        <v>173</v>
      </c>
      <c r="C43" s="199"/>
      <c r="D43" s="199"/>
      <c r="E43" s="199"/>
      <c r="F43" s="199"/>
      <c r="G43" s="199"/>
      <c r="H43" s="200">
        <f t="shared" ref="H43" si="18">SUM(C43:E43)</f>
        <v>0</v>
      </c>
      <c r="I43" s="455"/>
      <c r="J43" s="455"/>
      <c r="K43" s="455"/>
      <c r="L43" s="456"/>
      <c r="M43" s="456"/>
      <c r="N43" s="457"/>
      <c r="O43" s="455"/>
      <c r="P43" s="455"/>
      <c r="Q43" s="455"/>
      <c r="R43" s="458"/>
      <c r="S43" s="458"/>
      <c r="T43" s="457"/>
      <c r="U43" s="455"/>
      <c r="V43" s="455"/>
      <c r="W43" s="455"/>
      <c r="X43" s="458"/>
      <c r="Y43" s="458"/>
      <c r="Z43" s="457"/>
      <c r="AA43" s="455"/>
      <c r="AB43" s="455"/>
      <c r="AC43" s="455"/>
      <c r="AD43" s="458"/>
      <c r="AE43" s="458"/>
      <c r="AF43" s="457"/>
      <c r="AG43" s="455"/>
      <c r="AH43" s="455"/>
      <c r="AI43" s="455"/>
      <c r="AJ43" s="458"/>
      <c r="AK43" s="458"/>
      <c r="AL43" s="45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4"/>
      <c r="BT43" s="424"/>
      <c r="BU43" s="424"/>
      <c r="BV43" s="424"/>
      <c r="BW43" s="424"/>
      <c r="BX43" s="424"/>
      <c r="BY43" s="424"/>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24"/>
      <c r="DA43" s="424"/>
      <c r="DB43" s="424"/>
      <c r="DC43" s="424"/>
      <c r="DD43" s="424"/>
      <c r="DE43" s="424"/>
      <c r="DF43" s="424"/>
      <c r="DG43" s="424"/>
      <c r="DH43" s="424"/>
      <c r="DI43" s="424"/>
      <c r="DJ43" s="424"/>
      <c r="DK43" s="424"/>
      <c r="DL43" s="424"/>
      <c r="DM43" s="424"/>
      <c r="DN43" s="424"/>
      <c r="DO43" s="424"/>
      <c r="DP43" s="424"/>
      <c r="DQ43" s="424"/>
      <c r="DR43" s="424"/>
      <c r="DS43" s="424"/>
      <c r="DT43" s="424"/>
      <c r="DU43" s="424"/>
      <c r="DV43" s="424"/>
      <c r="DW43" s="424"/>
      <c r="DX43" s="424"/>
      <c r="DY43" s="424"/>
      <c r="DZ43" s="424"/>
      <c r="EA43" s="424"/>
      <c r="EB43" s="424"/>
      <c r="EC43" s="424"/>
      <c r="ED43" s="424"/>
      <c r="EE43" s="424"/>
      <c r="EF43" s="424"/>
      <c r="EG43" s="424"/>
      <c r="EH43" s="424"/>
      <c r="EI43" s="424"/>
      <c r="EJ43" s="424"/>
      <c r="EK43" s="424"/>
      <c r="EL43" s="424"/>
      <c r="EM43" s="424"/>
      <c r="EN43" s="424"/>
      <c r="EO43" s="424"/>
      <c r="EP43" s="424"/>
      <c r="EQ43" s="424"/>
      <c r="ER43" s="424"/>
      <c r="ES43" s="424"/>
      <c r="ET43" s="424"/>
      <c r="EU43" s="424"/>
      <c r="EV43" s="424"/>
    </row>
    <row r="44" spans="1:152" s="203" customFormat="1" ht="28.8" x14ac:dyDescent="0.25">
      <c r="A44" s="209" t="s">
        <v>176</v>
      </c>
      <c r="B44" s="210" t="s">
        <v>178</v>
      </c>
      <c r="C44" s="201"/>
      <c r="D44" s="201"/>
      <c r="E44" s="201"/>
      <c r="F44" s="201"/>
      <c r="G44" s="201"/>
      <c r="H44" s="202">
        <v>0</v>
      </c>
      <c r="I44" s="456"/>
      <c r="J44" s="456"/>
      <c r="K44" s="456"/>
      <c r="L44" s="456"/>
      <c r="M44" s="456"/>
      <c r="N44" s="471"/>
      <c r="O44" s="456"/>
      <c r="P44" s="456"/>
      <c r="Q44" s="456"/>
      <c r="R44" s="458"/>
      <c r="S44" s="458"/>
      <c r="T44" s="471"/>
      <c r="U44" s="456"/>
      <c r="V44" s="456"/>
      <c r="W44" s="456"/>
      <c r="X44" s="458"/>
      <c r="Y44" s="458"/>
      <c r="Z44" s="471"/>
      <c r="AA44" s="456"/>
      <c r="AB44" s="456"/>
      <c r="AC44" s="456"/>
      <c r="AD44" s="458"/>
      <c r="AE44" s="458"/>
      <c r="AF44" s="471"/>
      <c r="AG44" s="456"/>
      <c r="AH44" s="456"/>
      <c r="AI44" s="456"/>
      <c r="AJ44" s="458"/>
      <c r="AK44" s="458"/>
      <c r="AL44" s="471"/>
      <c r="AM44" s="427"/>
      <c r="AN44" s="427"/>
      <c r="AO44" s="427"/>
      <c r="AP44" s="427"/>
      <c r="AQ44" s="427"/>
      <c r="AR44" s="427"/>
      <c r="AS44" s="427"/>
      <c r="AT44" s="427"/>
      <c r="AU44" s="427"/>
      <c r="AV44" s="427"/>
      <c r="AW44" s="427"/>
      <c r="AX44" s="427"/>
      <c r="AY44" s="427"/>
      <c r="AZ44" s="427"/>
      <c r="BA44" s="427"/>
      <c r="BB44" s="427"/>
      <c r="BC44" s="427"/>
      <c r="BD44" s="427"/>
      <c r="BE44" s="427"/>
      <c r="BF44" s="427"/>
      <c r="BG44" s="427"/>
      <c r="BH44" s="427"/>
      <c r="BI44" s="427"/>
      <c r="BJ44" s="427"/>
      <c r="BK44" s="427"/>
      <c r="BL44" s="427"/>
      <c r="BM44" s="427"/>
      <c r="BN44" s="427"/>
      <c r="BO44" s="427"/>
      <c r="BP44" s="427"/>
      <c r="BQ44" s="427"/>
      <c r="BR44" s="427"/>
      <c r="BS44" s="424"/>
      <c r="BT44" s="424"/>
      <c r="BU44" s="424"/>
      <c r="BV44" s="424"/>
      <c r="BW44" s="424"/>
      <c r="BX44" s="424"/>
      <c r="BY44" s="424"/>
      <c r="BZ44" s="424"/>
      <c r="CA44" s="424"/>
      <c r="CB44" s="424"/>
      <c r="CC44" s="424"/>
      <c r="CD44" s="424"/>
      <c r="CE44" s="424"/>
      <c r="CF44" s="424"/>
      <c r="CG44" s="424"/>
      <c r="CH44" s="424"/>
      <c r="CI44" s="424"/>
      <c r="CJ44" s="424"/>
      <c r="CK44" s="424"/>
      <c r="CL44" s="424"/>
      <c r="CM44" s="424"/>
      <c r="CN44" s="424"/>
      <c r="CO44" s="424"/>
      <c r="CP44" s="424"/>
      <c r="CQ44" s="424"/>
      <c r="CR44" s="424"/>
      <c r="CS44" s="424"/>
      <c r="CT44" s="424"/>
      <c r="CU44" s="424"/>
      <c r="CV44" s="424"/>
      <c r="CW44" s="424"/>
      <c r="CX44" s="424"/>
      <c r="CY44" s="424"/>
      <c r="CZ44" s="424"/>
      <c r="DA44" s="424"/>
      <c r="DB44" s="424"/>
      <c r="DC44" s="424"/>
      <c r="DD44" s="424"/>
      <c r="DE44" s="424"/>
      <c r="DF44" s="424"/>
      <c r="DG44" s="424"/>
      <c r="DH44" s="424"/>
      <c r="DI44" s="424"/>
      <c r="DJ44" s="424"/>
      <c r="DK44" s="424"/>
      <c r="DL44" s="424"/>
      <c r="DM44" s="424"/>
      <c r="DN44" s="424"/>
      <c r="DO44" s="424"/>
      <c r="DP44" s="424"/>
      <c r="DQ44" s="424"/>
      <c r="DR44" s="424"/>
      <c r="DS44" s="424"/>
      <c r="DT44" s="424"/>
      <c r="DU44" s="424"/>
      <c r="DV44" s="424"/>
      <c r="DW44" s="424"/>
      <c r="DX44" s="424"/>
      <c r="DY44" s="424"/>
      <c r="DZ44" s="424"/>
      <c r="EA44" s="424"/>
      <c r="EB44" s="424"/>
      <c r="EC44" s="424"/>
      <c r="ED44" s="424"/>
      <c r="EE44" s="424"/>
      <c r="EF44" s="424"/>
      <c r="EG44" s="424"/>
      <c r="EH44" s="424"/>
      <c r="EI44" s="424"/>
      <c r="EJ44" s="424"/>
      <c r="EK44" s="424"/>
      <c r="EL44" s="424"/>
      <c r="EM44" s="424"/>
      <c r="EN44" s="424"/>
      <c r="EO44" s="424"/>
      <c r="EP44" s="424"/>
      <c r="EQ44" s="424"/>
      <c r="ER44" s="424"/>
      <c r="ES44" s="424"/>
      <c r="ET44" s="424"/>
      <c r="EU44" s="424"/>
      <c r="EV44" s="424"/>
    </row>
    <row r="45" spans="1:152" s="203" customFormat="1" ht="28.8" x14ac:dyDescent="0.25">
      <c r="A45" s="209" t="s">
        <v>177</v>
      </c>
      <c r="B45" s="210" t="s">
        <v>180</v>
      </c>
      <c r="C45" s="201"/>
      <c r="D45" s="201"/>
      <c r="E45" s="201"/>
      <c r="F45" s="201"/>
      <c r="G45" s="201"/>
      <c r="H45" s="202">
        <v>0</v>
      </c>
      <c r="I45" s="456"/>
      <c r="J45" s="456"/>
      <c r="K45" s="456"/>
      <c r="L45" s="456"/>
      <c r="M45" s="456"/>
      <c r="N45" s="471"/>
      <c r="O45" s="456"/>
      <c r="P45" s="456"/>
      <c r="Q45" s="456"/>
      <c r="R45" s="458"/>
      <c r="S45" s="458"/>
      <c r="T45" s="471"/>
      <c r="U45" s="456"/>
      <c r="V45" s="456"/>
      <c r="W45" s="456"/>
      <c r="X45" s="458"/>
      <c r="Y45" s="458"/>
      <c r="Z45" s="471"/>
      <c r="AA45" s="456"/>
      <c r="AB45" s="456"/>
      <c r="AC45" s="456"/>
      <c r="AD45" s="458"/>
      <c r="AE45" s="458"/>
      <c r="AF45" s="471"/>
      <c r="AG45" s="456"/>
      <c r="AH45" s="456"/>
      <c r="AI45" s="456"/>
      <c r="AJ45" s="458"/>
      <c r="AK45" s="458"/>
      <c r="AL45" s="471"/>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4"/>
      <c r="BT45" s="424"/>
      <c r="BU45" s="424"/>
      <c r="BV45" s="424"/>
      <c r="BW45" s="424"/>
      <c r="BX45" s="424"/>
      <c r="BY45" s="424"/>
      <c r="BZ45" s="424"/>
      <c r="CA45" s="424"/>
      <c r="CB45" s="424"/>
      <c r="CC45" s="424"/>
      <c r="CD45" s="424"/>
      <c r="CE45" s="424"/>
      <c r="CF45" s="424"/>
      <c r="CG45" s="424"/>
      <c r="CH45" s="424"/>
      <c r="CI45" s="424"/>
      <c r="CJ45" s="424"/>
      <c r="CK45" s="424"/>
      <c r="CL45" s="424"/>
      <c r="CM45" s="424"/>
      <c r="CN45" s="424"/>
      <c r="CO45" s="424"/>
      <c r="CP45" s="424"/>
      <c r="CQ45" s="424"/>
      <c r="CR45" s="424"/>
      <c r="CS45" s="424"/>
      <c r="CT45" s="424"/>
      <c r="CU45" s="424"/>
      <c r="CV45" s="424"/>
      <c r="CW45" s="424"/>
      <c r="CX45" s="424"/>
      <c r="CY45" s="424"/>
      <c r="CZ45" s="424"/>
      <c r="DA45" s="424"/>
      <c r="DB45" s="424"/>
      <c r="DC45" s="424"/>
      <c r="DD45" s="424"/>
      <c r="DE45" s="424"/>
      <c r="DF45" s="424"/>
      <c r="DG45" s="424"/>
      <c r="DH45" s="424"/>
      <c r="DI45" s="424"/>
      <c r="DJ45" s="424"/>
      <c r="DK45" s="424"/>
      <c r="DL45" s="424"/>
      <c r="DM45" s="424"/>
      <c r="DN45" s="424"/>
      <c r="DO45" s="424"/>
      <c r="DP45" s="424"/>
      <c r="DQ45" s="424"/>
      <c r="DR45" s="424"/>
      <c r="DS45" s="424"/>
      <c r="DT45" s="424"/>
      <c r="DU45" s="424"/>
      <c r="DV45" s="424"/>
      <c r="DW45" s="424"/>
      <c r="DX45" s="424"/>
      <c r="DY45" s="424"/>
      <c r="DZ45" s="424"/>
      <c r="EA45" s="424"/>
      <c r="EB45" s="424"/>
      <c r="EC45" s="424"/>
      <c r="ED45" s="424"/>
      <c r="EE45" s="424"/>
      <c r="EF45" s="424"/>
      <c r="EG45" s="424"/>
      <c r="EH45" s="424"/>
      <c r="EI45" s="424"/>
      <c r="EJ45" s="424"/>
      <c r="EK45" s="424"/>
      <c r="EL45" s="424"/>
      <c r="EM45" s="424"/>
      <c r="EN45" s="424"/>
      <c r="EO45" s="424"/>
      <c r="EP45" s="424"/>
      <c r="EQ45" s="424"/>
      <c r="ER45" s="424"/>
      <c r="ES45" s="424"/>
      <c r="ET45" s="424"/>
      <c r="EU45" s="424"/>
      <c r="EV45" s="424"/>
    </row>
    <row r="46" spans="1:152" s="357" customFormat="1" ht="28.8" x14ac:dyDescent="0.25">
      <c r="A46" s="355"/>
      <c r="B46" s="353" t="s">
        <v>312</v>
      </c>
      <c r="C46" s="356"/>
      <c r="D46" s="356"/>
      <c r="E46" s="356"/>
      <c r="F46" s="356"/>
      <c r="G46" s="356"/>
      <c r="H46" s="350">
        <f>SUM(C46:G46)</f>
        <v>0</v>
      </c>
      <c r="I46" s="456"/>
      <c r="J46" s="456"/>
      <c r="K46" s="456"/>
      <c r="L46" s="456"/>
      <c r="M46" s="456"/>
      <c r="N46" s="471"/>
      <c r="O46" s="456"/>
      <c r="P46" s="456"/>
      <c r="Q46" s="456"/>
      <c r="R46" s="458"/>
      <c r="S46" s="458"/>
      <c r="T46" s="471"/>
      <c r="U46" s="456"/>
      <c r="V46" s="456"/>
      <c r="W46" s="456"/>
      <c r="X46" s="458"/>
      <c r="Y46" s="458"/>
      <c r="Z46" s="471"/>
      <c r="AA46" s="456"/>
      <c r="AB46" s="456"/>
      <c r="AC46" s="456"/>
      <c r="AD46" s="458"/>
      <c r="AE46" s="458"/>
      <c r="AF46" s="471"/>
      <c r="AG46" s="456"/>
      <c r="AH46" s="456"/>
      <c r="AI46" s="456"/>
      <c r="AJ46" s="458"/>
      <c r="AK46" s="458"/>
      <c r="AL46" s="471"/>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27"/>
      <c r="CO46" s="427"/>
      <c r="CP46" s="427"/>
      <c r="CQ46" s="427"/>
      <c r="CR46" s="427"/>
      <c r="CS46" s="427"/>
      <c r="CT46" s="427"/>
      <c r="CU46" s="427"/>
      <c r="CV46" s="427"/>
      <c r="CW46" s="427"/>
      <c r="CX46" s="427"/>
      <c r="CY46" s="427"/>
      <c r="CZ46" s="427"/>
      <c r="DA46" s="427"/>
      <c r="DB46" s="427"/>
      <c r="DC46" s="427"/>
      <c r="DD46" s="427"/>
      <c r="DE46" s="427"/>
      <c r="DF46" s="427"/>
      <c r="DG46" s="427"/>
      <c r="DH46" s="427"/>
      <c r="DI46" s="427"/>
      <c r="DJ46" s="427"/>
      <c r="DK46" s="427"/>
      <c r="DL46" s="427"/>
      <c r="DM46" s="427"/>
      <c r="DN46" s="427"/>
      <c r="DO46" s="427"/>
      <c r="DP46" s="427"/>
      <c r="DQ46" s="427"/>
      <c r="DR46" s="427"/>
      <c r="DS46" s="427"/>
      <c r="DT46" s="427"/>
      <c r="DU46" s="427"/>
      <c r="DV46" s="427"/>
      <c r="DW46" s="427"/>
      <c r="DX46" s="427"/>
      <c r="DY46" s="427"/>
      <c r="DZ46" s="427"/>
      <c r="EA46" s="427"/>
      <c r="EB46" s="427"/>
      <c r="EC46" s="427"/>
      <c r="ED46" s="427"/>
      <c r="EE46" s="427"/>
      <c r="EF46" s="427"/>
      <c r="EG46" s="427"/>
      <c r="EH46" s="427"/>
      <c r="EI46" s="427"/>
      <c r="EJ46" s="427"/>
      <c r="EK46" s="427"/>
      <c r="EL46" s="427"/>
      <c r="EM46" s="427"/>
      <c r="EN46" s="427"/>
      <c r="EO46" s="427"/>
      <c r="EP46" s="427"/>
      <c r="EQ46" s="427"/>
      <c r="ER46" s="427"/>
      <c r="ES46" s="427"/>
      <c r="ET46" s="427"/>
      <c r="EU46" s="427"/>
      <c r="EV46" s="427"/>
    </row>
    <row r="47" spans="1:152" s="203" customFormat="1" ht="28.8" x14ac:dyDescent="0.25">
      <c r="A47" s="209" t="s">
        <v>179</v>
      </c>
      <c r="B47" s="210" t="s">
        <v>181</v>
      </c>
      <c r="C47" s="201">
        <f>SUM(C48:C48)</f>
        <v>2400</v>
      </c>
      <c r="D47" s="201">
        <f t="shared" ref="D47:G47" si="19">SUM(D48:D48)</f>
        <v>2400</v>
      </c>
      <c r="E47" s="201">
        <f t="shared" si="19"/>
        <v>2400</v>
      </c>
      <c r="F47" s="201">
        <f t="shared" si="19"/>
        <v>2400</v>
      </c>
      <c r="G47" s="201">
        <f t="shared" si="19"/>
        <v>2400</v>
      </c>
      <c r="H47" s="202">
        <f>SUM(H48)</f>
        <v>12000</v>
      </c>
      <c r="I47" s="456"/>
      <c r="J47" s="456"/>
      <c r="K47" s="456"/>
      <c r="L47" s="456"/>
      <c r="M47" s="456"/>
      <c r="N47" s="471"/>
      <c r="O47" s="456"/>
      <c r="P47" s="456"/>
      <c r="Q47" s="456"/>
      <c r="R47" s="458"/>
      <c r="S47" s="458"/>
      <c r="T47" s="471"/>
      <c r="U47" s="456"/>
      <c r="V47" s="456"/>
      <c r="W47" s="456"/>
      <c r="X47" s="458"/>
      <c r="Y47" s="458"/>
      <c r="Z47" s="471"/>
      <c r="AA47" s="456"/>
      <c r="AB47" s="456"/>
      <c r="AC47" s="456"/>
      <c r="AD47" s="458"/>
      <c r="AE47" s="458"/>
      <c r="AF47" s="471"/>
      <c r="AG47" s="456"/>
      <c r="AH47" s="456"/>
      <c r="AI47" s="456"/>
      <c r="AJ47" s="458"/>
      <c r="AK47" s="458"/>
      <c r="AL47" s="471"/>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4"/>
      <c r="BT47" s="424"/>
      <c r="BU47" s="424"/>
      <c r="BV47" s="424"/>
      <c r="BW47" s="424"/>
      <c r="BX47" s="424"/>
      <c r="BY47" s="424"/>
      <c r="BZ47" s="424"/>
      <c r="CA47" s="424"/>
      <c r="CB47" s="424"/>
      <c r="CC47" s="424"/>
      <c r="CD47" s="424"/>
      <c r="CE47" s="424"/>
      <c r="CF47" s="424"/>
      <c r="CG47" s="424"/>
      <c r="CH47" s="424"/>
      <c r="CI47" s="424"/>
      <c r="CJ47" s="424"/>
      <c r="CK47" s="424"/>
      <c r="CL47" s="424"/>
      <c r="CM47" s="424"/>
      <c r="CN47" s="424"/>
      <c r="CO47" s="424"/>
      <c r="CP47" s="424"/>
      <c r="CQ47" s="424"/>
      <c r="CR47" s="424"/>
      <c r="CS47" s="424"/>
      <c r="CT47" s="424"/>
      <c r="CU47" s="424"/>
      <c r="CV47" s="424"/>
      <c r="CW47" s="424"/>
      <c r="CX47" s="424"/>
      <c r="CY47" s="424"/>
      <c r="CZ47" s="424"/>
      <c r="DA47" s="424"/>
      <c r="DB47" s="424"/>
      <c r="DC47" s="424"/>
      <c r="DD47" s="424"/>
      <c r="DE47" s="424"/>
      <c r="DF47" s="424"/>
      <c r="DG47" s="424"/>
      <c r="DH47" s="424"/>
      <c r="DI47" s="424"/>
      <c r="DJ47" s="424"/>
      <c r="DK47" s="424"/>
      <c r="DL47" s="424"/>
      <c r="DM47" s="424"/>
      <c r="DN47" s="424"/>
      <c r="DO47" s="424"/>
      <c r="DP47" s="424"/>
      <c r="DQ47" s="424"/>
      <c r="DR47" s="424"/>
      <c r="DS47" s="424"/>
      <c r="DT47" s="424"/>
      <c r="DU47" s="424"/>
      <c r="DV47" s="424"/>
      <c r="DW47" s="424"/>
      <c r="DX47" s="424"/>
      <c r="DY47" s="424"/>
      <c r="DZ47" s="424"/>
      <c r="EA47" s="424"/>
      <c r="EB47" s="424"/>
      <c r="EC47" s="424"/>
      <c r="ED47" s="424"/>
      <c r="EE47" s="424"/>
      <c r="EF47" s="424"/>
      <c r="EG47" s="424"/>
      <c r="EH47" s="424"/>
      <c r="EI47" s="424"/>
      <c r="EJ47" s="424"/>
      <c r="EK47" s="424"/>
      <c r="EL47" s="424"/>
      <c r="EM47" s="424"/>
      <c r="EN47" s="424"/>
      <c r="EO47" s="424"/>
      <c r="EP47" s="424"/>
      <c r="EQ47" s="424"/>
      <c r="ER47" s="424"/>
      <c r="ES47" s="424"/>
      <c r="ET47" s="424"/>
      <c r="EU47" s="424"/>
      <c r="EV47" s="424"/>
    </row>
    <row r="48" spans="1:152" x14ac:dyDescent="0.25">
      <c r="A48" s="211"/>
      <c r="B48" s="241" t="s">
        <v>132</v>
      </c>
      <c r="C48" s="192">
        <f>'TSP Detailed Budget'!D131</f>
        <v>2400</v>
      </c>
      <c r="D48" s="192">
        <f>'TSP Detailed Budget'!E131</f>
        <v>2400</v>
      </c>
      <c r="E48" s="192">
        <f>'TSP Detailed Budget'!F131</f>
        <v>2400</v>
      </c>
      <c r="F48" s="192">
        <f>'TSP Detailed Budget'!G131</f>
        <v>2400</v>
      </c>
      <c r="G48" s="192">
        <f>'TSP Detailed Budget'!H131</f>
        <v>2400</v>
      </c>
      <c r="H48" s="187">
        <f>SUM(C48:G48)</f>
        <v>12000</v>
      </c>
      <c r="I48" s="461"/>
      <c r="J48" s="461"/>
      <c r="K48" s="461"/>
      <c r="L48" s="461"/>
      <c r="M48" s="461"/>
      <c r="N48" s="465"/>
      <c r="O48" s="461"/>
      <c r="P48" s="461"/>
      <c r="Q48" s="461"/>
      <c r="R48" s="462"/>
      <c r="S48" s="462"/>
      <c r="T48" s="465"/>
      <c r="U48" s="461"/>
      <c r="V48" s="461"/>
      <c r="W48" s="461"/>
      <c r="X48" s="462"/>
      <c r="Y48" s="462"/>
      <c r="Z48" s="465"/>
      <c r="AA48" s="461"/>
      <c r="AB48" s="461"/>
      <c r="AC48" s="461"/>
      <c r="AD48" s="462"/>
      <c r="AE48" s="462"/>
      <c r="AF48" s="465"/>
      <c r="AG48" s="461"/>
      <c r="AH48" s="461"/>
      <c r="AI48" s="461"/>
      <c r="AJ48" s="462"/>
      <c r="AK48" s="462"/>
      <c r="AL48" s="465"/>
      <c r="AM48" s="425"/>
    </row>
    <row r="49" spans="1:152" ht="31.2" x14ac:dyDescent="0.25">
      <c r="A49" s="213" t="s">
        <v>6</v>
      </c>
      <c r="B49" s="221" t="s">
        <v>183</v>
      </c>
      <c r="C49" s="194">
        <f>C50+C52+C54</f>
        <v>0</v>
      </c>
      <c r="D49" s="194">
        <f t="shared" ref="D49:G49" si="20">D50+D52+D54</f>
        <v>10000</v>
      </c>
      <c r="E49" s="194">
        <f t="shared" si="20"/>
        <v>10000</v>
      </c>
      <c r="F49" s="194">
        <f t="shared" si="20"/>
        <v>146800</v>
      </c>
      <c r="G49" s="194">
        <f t="shared" si="20"/>
        <v>138400</v>
      </c>
      <c r="H49" s="194">
        <f>SUM(H50,H52,H54)</f>
        <v>305200</v>
      </c>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25"/>
    </row>
    <row r="50" spans="1:152" s="203" customFormat="1" x14ac:dyDescent="0.25">
      <c r="A50" s="209" t="s">
        <v>184</v>
      </c>
      <c r="B50" s="210" t="s">
        <v>185</v>
      </c>
      <c r="C50" s="201">
        <f>C51</f>
        <v>0</v>
      </c>
      <c r="D50" s="201">
        <f t="shared" ref="D50:G50" si="21">D51</f>
        <v>10000</v>
      </c>
      <c r="E50" s="201">
        <f t="shared" si="21"/>
        <v>0</v>
      </c>
      <c r="F50" s="201">
        <f t="shared" si="21"/>
        <v>0</v>
      </c>
      <c r="G50" s="201">
        <f t="shared" si="21"/>
        <v>0</v>
      </c>
      <c r="H50" s="202">
        <f>SUM(C50:G50)</f>
        <v>10000</v>
      </c>
      <c r="I50" s="456"/>
      <c r="J50" s="456"/>
      <c r="K50" s="456"/>
      <c r="L50" s="456"/>
      <c r="M50" s="456"/>
      <c r="N50" s="471"/>
      <c r="O50" s="456"/>
      <c r="P50" s="456"/>
      <c r="Q50" s="456"/>
      <c r="R50" s="458"/>
      <c r="S50" s="458"/>
      <c r="T50" s="471"/>
      <c r="U50" s="456"/>
      <c r="V50" s="456"/>
      <c r="W50" s="456"/>
      <c r="X50" s="458"/>
      <c r="Y50" s="458"/>
      <c r="Z50" s="471"/>
      <c r="AA50" s="456"/>
      <c r="AB50" s="456"/>
      <c r="AC50" s="456"/>
      <c r="AD50" s="458"/>
      <c r="AE50" s="458"/>
      <c r="AF50" s="471"/>
      <c r="AG50" s="456"/>
      <c r="AH50" s="456"/>
      <c r="AI50" s="456"/>
      <c r="AJ50" s="458"/>
      <c r="AK50" s="458"/>
      <c r="AL50" s="471"/>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4"/>
      <c r="BT50" s="424"/>
      <c r="BU50" s="424"/>
      <c r="BV50" s="424"/>
      <c r="BW50" s="424"/>
      <c r="BX50" s="424"/>
      <c r="BY50" s="424"/>
      <c r="BZ50" s="424"/>
      <c r="CA50" s="424"/>
      <c r="CB50" s="424"/>
      <c r="CC50" s="424"/>
      <c r="CD50" s="424"/>
      <c r="CE50" s="424"/>
      <c r="CF50" s="424"/>
      <c r="CG50" s="424"/>
      <c r="CH50" s="424"/>
      <c r="CI50" s="424"/>
      <c r="CJ50" s="424"/>
      <c r="CK50" s="424"/>
      <c r="CL50" s="424"/>
      <c r="CM50" s="424"/>
      <c r="CN50" s="424"/>
      <c r="CO50" s="424"/>
      <c r="CP50" s="424"/>
      <c r="CQ50" s="424"/>
      <c r="CR50" s="424"/>
      <c r="CS50" s="424"/>
      <c r="CT50" s="424"/>
      <c r="CU50" s="424"/>
      <c r="CV50" s="424"/>
      <c r="CW50" s="424"/>
      <c r="CX50" s="424"/>
      <c r="CY50" s="424"/>
      <c r="CZ50" s="424"/>
      <c r="DA50" s="424"/>
      <c r="DB50" s="424"/>
      <c r="DC50" s="424"/>
      <c r="DD50" s="424"/>
      <c r="DE50" s="424"/>
      <c r="DF50" s="424"/>
      <c r="DG50" s="424"/>
      <c r="DH50" s="424"/>
      <c r="DI50" s="424"/>
      <c r="DJ50" s="424"/>
      <c r="DK50" s="424"/>
      <c r="DL50" s="424"/>
      <c r="DM50" s="424"/>
      <c r="DN50" s="424"/>
      <c r="DO50" s="424"/>
      <c r="DP50" s="424"/>
      <c r="DQ50" s="424"/>
      <c r="DR50" s="424"/>
      <c r="DS50" s="424"/>
      <c r="DT50" s="424"/>
      <c r="DU50" s="424"/>
      <c r="DV50" s="424"/>
      <c r="DW50" s="424"/>
      <c r="DX50" s="424"/>
      <c r="DY50" s="424"/>
      <c r="DZ50" s="424"/>
      <c r="EA50" s="424"/>
      <c r="EB50" s="424"/>
      <c r="EC50" s="424"/>
      <c r="ED50" s="424"/>
      <c r="EE50" s="424"/>
      <c r="EF50" s="424"/>
      <c r="EG50" s="424"/>
      <c r="EH50" s="424"/>
      <c r="EI50" s="424"/>
      <c r="EJ50" s="424"/>
      <c r="EK50" s="424"/>
      <c r="EL50" s="424"/>
      <c r="EM50" s="424"/>
      <c r="EN50" s="424"/>
      <c r="EO50" s="424"/>
      <c r="EP50" s="424"/>
      <c r="EQ50" s="424"/>
      <c r="ER50" s="424"/>
      <c r="ES50" s="424"/>
      <c r="ET50" s="424"/>
      <c r="EU50" s="424"/>
      <c r="EV50" s="424"/>
    </row>
    <row r="51" spans="1:152" x14ac:dyDescent="0.25">
      <c r="A51" s="211"/>
      <c r="B51" s="241" t="s">
        <v>186</v>
      </c>
      <c r="C51" s="192">
        <f>'TSP Detailed Budget'!D138</f>
        <v>0</v>
      </c>
      <c r="D51" s="192">
        <f>'TSP Detailed Budget'!E138</f>
        <v>10000</v>
      </c>
      <c r="E51" s="192">
        <f>'TSP Detailed Budget'!F138</f>
        <v>0</v>
      </c>
      <c r="F51" s="192">
        <f>'TSP Detailed Budget'!G138</f>
        <v>0</v>
      </c>
      <c r="G51" s="192">
        <f>'TSP Detailed Budget'!H138</f>
        <v>0</v>
      </c>
      <c r="H51" s="187">
        <f>SUM(C51:G51)</f>
        <v>10000</v>
      </c>
      <c r="I51" s="461"/>
      <c r="J51" s="461"/>
      <c r="K51" s="461"/>
      <c r="L51" s="461"/>
      <c r="M51" s="461"/>
      <c r="N51" s="465"/>
      <c r="O51" s="461"/>
      <c r="P51" s="461"/>
      <c r="Q51" s="461"/>
      <c r="R51" s="462"/>
      <c r="S51" s="462"/>
      <c r="T51" s="465"/>
      <c r="U51" s="461"/>
      <c r="V51" s="461"/>
      <c r="W51" s="461"/>
      <c r="X51" s="462"/>
      <c r="Y51" s="462"/>
      <c r="Z51" s="465"/>
      <c r="AA51" s="461"/>
      <c r="AB51" s="461"/>
      <c r="AC51" s="461"/>
      <c r="AD51" s="462"/>
      <c r="AE51" s="462"/>
      <c r="AF51" s="465"/>
      <c r="AG51" s="461"/>
      <c r="AH51" s="461"/>
      <c r="AI51" s="461"/>
      <c r="AJ51" s="462"/>
      <c r="AK51" s="462"/>
      <c r="AL51" s="465"/>
      <c r="AM51" s="425"/>
    </row>
    <row r="52" spans="1:152" s="203" customFormat="1" ht="28.8" x14ac:dyDescent="0.25">
      <c r="A52" s="209" t="s">
        <v>188</v>
      </c>
      <c r="B52" s="210" t="s">
        <v>187</v>
      </c>
      <c r="C52" s="201">
        <f>C53</f>
        <v>0</v>
      </c>
      <c r="D52" s="201">
        <f t="shared" ref="D52:H52" si="22">D53</f>
        <v>0</v>
      </c>
      <c r="E52" s="201">
        <f t="shared" si="22"/>
        <v>0</v>
      </c>
      <c r="F52" s="201">
        <f t="shared" si="22"/>
        <v>136800</v>
      </c>
      <c r="G52" s="201">
        <f t="shared" si="22"/>
        <v>128400</v>
      </c>
      <c r="H52" s="202">
        <f t="shared" si="22"/>
        <v>265200</v>
      </c>
      <c r="I52" s="456"/>
      <c r="J52" s="456"/>
      <c r="K52" s="456"/>
      <c r="L52" s="456"/>
      <c r="M52" s="456"/>
      <c r="N52" s="471"/>
      <c r="O52" s="456"/>
      <c r="P52" s="456"/>
      <c r="Q52" s="456"/>
      <c r="R52" s="458"/>
      <c r="S52" s="458"/>
      <c r="T52" s="471"/>
      <c r="U52" s="456"/>
      <c r="V52" s="456"/>
      <c r="W52" s="456"/>
      <c r="X52" s="458"/>
      <c r="Y52" s="458"/>
      <c r="Z52" s="471"/>
      <c r="AA52" s="456"/>
      <c r="AB52" s="456"/>
      <c r="AC52" s="456"/>
      <c r="AD52" s="458"/>
      <c r="AE52" s="458"/>
      <c r="AF52" s="471"/>
      <c r="AG52" s="456"/>
      <c r="AH52" s="456"/>
      <c r="AI52" s="456"/>
      <c r="AJ52" s="458"/>
      <c r="AK52" s="458"/>
      <c r="AL52" s="471"/>
      <c r="AM52" s="427"/>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7"/>
      <c r="BQ52" s="427"/>
      <c r="BR52" s="427"/>
      <c r="BS52" s="424"/>
      <c r="BT52" s="424"/>
      <c r="BU52" s="424"/>
      <c r="BV52" s="424"/>
      <c r="BW52" s="424"/>
      <c r="BX52" s="424"/>
      <c r="BY52" s="424"/>
      <c r="BZ52" s="424"/>
      <c r="CA52" s="424"/>
      <c r="CB52" s="424"/>
      <c r="CC52" s="424"/>
      <c r="CD52" s="424"/>
      <c r="CE52" s="424"/>
      <c r="CF52" s="424"/>
      <c r="CG52" s="424"/>
      <c r="CH52" s="424"/>
      <c r="CI52" s="424"/>
      <c r="CJ52" s="424"/>
      <c r="CK52" s="424"/>
      <c r="CL52" s="424"/>
      <c r="CM52" s="424"/>
      <c r="CN52" s="424"/>
      <c r="CO52" s="424"/>
      <c r="CP52" s="424"/>
      <c r="CQ52" s="424"/>
      <c r="CR52" s="424"/>
      <c r="CS52" s="424"/>
      <c r="CT52" s="424"/>
      <c r="CU52" s="424"/>
      <c r="CV52" s="424"/>
      <c r="CW52" s="424"/>
      <c r="CX52" s="424"/>
      <c r="CY52" s="424"/>
      <c r="CZ52" s="424"/>
      <c r="DA52" s="424"/>
      <c r="DB52" s="424"/>
      <c r="DC52" s="424"/>
      <c r="DD52" s="424"/>
      <c r="DE52" s="424"/>
      <c r="DF52" s="424"/>
      <c r="DG52" s="424"/>
      <c r="DH52" s="424"/>
      <c r="DI52" s="424"/>
      <c r="DJ52" s="424"/>
      <c r="DK52" s="424"/>
      <c r="DL52" s="424"/>
      <c r="DM52" s="424"/>
      <c r="DN52" s="424"/>
      <c r="DO52" s="424"/>
      <c r="DP52" s="424"/>
      <c r="DQ52" s="424"/>
      <c r="DR52" s="424"/>
      <c r="DS52" s="424"/>
      <c r="DT52" s="424"/>
      <c r="DU52" s="424"/>
      <c r="DV52" s="424"/>
      <c r="DW52" s="424"/>
      <c r="DX52" s="424"/>
      <c r="DY52" s="424"/>
      <c r="DZ52" s="424"/>
      <c r="EA52" s="424"/>
      <c r="EB52" s="424"/>
      <c r="EC52" s="424"/>
      <c r="ED52" s="424"/>
      <c r="EE52" s="424"/>
      <c r="EF52" s="424"/>
      <c r="EG52" s="424"/>
      <c r="EH52" s="424"/>
      <c r="EI52" s="424"/>
      <c r="EJ52" s="424"/>
      <c r="EK52" s="424"/>
      <c r="EL52" s="424"/>
      <c r="EM52" s="424"/>
      <c r="EN52" s="424"/>
      <c r="EO52" s="424"/>
      <c r="EP52" s="424"/>
      <c r="EQ52" s="424"/>
      <c r="ER52" s="424"/>
      <c r="ES52" s="424"/>
      <c r="ET52" s="424"/>
      <c r="EU52" s="424"/>
      <c r="EV52" s="424"/>
    </row>
    <row r="53" spans="1:152" s="242" customFormat="1" x14ac:dyDescent="0.25">
      <c r="A53" s="243"/>
      <c r="B53" s="244" t="s">
        <v>189</v>
      </c>
      <c r="C53" s="240">
        <f>'TSP Detailed Budget'!D145+'TSP Detailed Budget'!D152+'TSP Detailed Budget'!D159+'TSP Detailed Budget'!D166+'TSP Detailed Budget'!D173</f>
        <v>0</v>
      </c>
      <c r="D53" s="240">
        <f>'TSP Detailed Budget'!E145+'TSP Detailed Budget'!E152+'TSP Detailed Budget'!E159+'TSP Detailed Budget'!E166+'TSP Detailed Budget'!E173</f>
        <v>0</v>
      </c>
      <c r="E53" s="240">
        <f>'TSP Detailed Budget'!F145+'TSP Detailed Budget'!F152+'TSP Detailed Budget'!F159+'TSP Detailed Budget'!F166+'TSP Detailed Budget'!F173</f>
        <v>0</v>
      </c>
      <c r="F53" s="240">
        <f>'TSP Detailed Budget'!G145+'TSP Detailed Budget'!G152+'TSP Detailed Budget'!G159+'TSP Detailed Budget'!G166+'TSP Detailed Budget'!G173</f>
        <v>136800</v>
      </c>
      <c r="G53" s="240">
        <f>'TSP Detailed Budget'!H145+'TSP Detailed Budget'!H152+'TSP Detailed Budget'!H159+'TSP Detailed Budget'!H166+'TSP Detailed Budget'!H173</f>
        <v>128400</v>
      </c>
      <c r="H53" s="187">
        <f>SUM(C53:G53)</f>
        <v>265200</v>
      </c>
      <c r="I53" s="472"/>
      <c r="J53" s="472"/>
      <c r="K53" s="472"/>
      <c r="L53" s="472"/>
      <c r="M53" s="472"/>
      <c r="N53" s="473"/>
      <c r="O53" s="472"/>
      <c r="P53" s="472"/>
      <c r="Q53" s="472"/>
      <c r="R53" s="474"/>
      <c r="S53" s="474"/>
      <c r="T53" s="473"/>
      <c r="U53" s="472"/>
      <c r="V53" s="472"/>
      <c r="W53" s="472"/>
      <c r="X53" s="474"/>
      <c r="Y53" s="474"/>
      <c r="Z53" s="473"/>
      <c r="AA53" s="472"/>
      <c r="AB53" s="472"/>
      <c r="AC53" s="472"/>
      <c r="AD53" s="474"/>
      <c r="AE53" s="474"/>
      <c r="AF53" s="473"/>
      <c r="AG53" s="472"/>
      <c r="AH53" s="472"/>
      <c r="AI53" s="472"/>
      <c r="AJ53" s="474"/>
      <c r="AK53" s="474"/>
      <c r="AL53" s="473"/>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31"/>
      <c r="BN53" s="431"/>
      <c r="BO53" s="431"/>
      <c r="BP53" s="431"/>
      <c r="BQ53" s="431"/>
      <c r="BR53" s="431"/>
      <c r="BS53" s="428"/>
      <c r="BT53" s="428"/>
      <c r="BU53" s="428"/>
      <c r="BV53" s="428"/>
      <c r="BW53" s="428"/>
      <c r="BX53" s="428"/>
      <c r="BY53" s="428"/>
      <c r="BZ53" s="428"/>
      <c r="CA53" s="428"/>
      <c r="CB53" s="428"/>
      <c r="CC53" s="428"/>
      <c r="CD53" s="428"/>
      <c r="CE53" s="428"/>
      <c r="CF53" s="428"/>
      <c r="CG53" s="428"/>
      <c r="CH53" s="428"/>
      <c r="CI53" s="428"/>
      <c r="CJ53" s="428"/>
      <c r="CK53" s="428"/>
      <c r="CL53" s="428"/>
      <c r="CM53" s="428"/>
      <c r="CN53" s="428"/>
      <c r="CO53" s="428"/>
      <c r="CP53" s="428"/>
      <c r="CQ53" s="428"/>
      <c r="CR53" s="428"/>
      <c r="CS53" s="428"/>
      <c r="CT53" s="428"/>
      <c r="CU53" s="428"/>
      <c r="CV53" s="428"/>
      <c r="CW53" s="428"/>
      <c r="CX53" s="428"/>
      <c r="CY53" s="428"/>
      <c r="CZ53" s="428"/>
      <c r="DA53" s="428"/>
      <c r="DB53" s="428"/>
      <c r="DC53" s="428"/>
      <c r="DD53" s="428"/>
      <c r="DE53" s="428"/>
      <c r="DF53" s="428"/>
      <c r="DG53" s="428"/>
      <c r="DH53" s="428"/>
      <c r="DI53" s="428"/>
      <c r="DJ53" s="428"/>
      <c r="DK53" s="428"/>
      <c r="DL53" s="428"/>
      <c r="DM53" s="428"/>
      <c r="DN53" s="428"/>
      <c r="DO53" s="428"/>
      <c r="DP53" s="428"/>
      <c r="DQ53" s="428"/>
      <c r="DR53" s="428"/>
      <c r="DS53" s="428"/>
      <c r="DT53" s="428"/>
      <c r="DU53" s="428"/>
      <c r="DV53" s="428"/>
      <c r="DW53" s="428"/>
      <c r="DX53" s="428"/>
      <c r="DY53" s="428"/>
      <c r="DZ53" s="428"/>
      <c r="EA53" s="428"/>
      <c r="EB53" s="428"/>
      <c r="EC53" s="428"/>
      <c r="ED53" s="428"/>
      <c r="EE53" s="428"/>
      <c r="EF53" s="428"/>
      <c r="EG53" s="428"/>
      <c r="EH53" s="428"/>
      <c r="EI53" s="428"/>
      <c r="EJ53" s="428"/>
      <c r="EK53" s="428"/>
      <c r="EL53" s="428"/>
      <c r="EM53" s="428"/>
      <c r="EN53" s="428"/>
      <c r="EO53" s="428"/>
      <c r="EP53" s="428"/>
      <c r="EQ53" s="428"/>
      <c r="ER53" s="428"/>
      <c r="ES53" s="428"/>
      <c r="ET53" s="428"/>
      <c r="EU53" s="428"/>
      <c r="EV53" s="428"/>
    </row>
    <row r="54" spans="1:152" s="203" customFormat="1" x14ac:dyDescent="0.25">
      <c r="A54" s="209" t="s">
        <v>191</v>
      </c>
      <c r="B54" s="210" t="s">
        <v>190</v>
      </c>
      <c r="C54" s="201">
        <f>C55</f>
        <v>0</v>
      </c>
      <c r="D54" s="201">
        <f>D55</f>
        <v>0</v>
      </c>
      <c r="E54" s="201">
        <f>E55</f>
        <v>10000</v>
      </c>
      <c r="F54" s="201">
        <f>F55</f>
        <v>10000</v>
      </c>
      <c r="G54" s="201">
        <f>G55</f>
        <v>10000</v>
      </c>
      <c r="H54" s="202">
        <f>SUM(C54:G54)</f>
        <v>30000</v>
      </c>
      <c r="I54" s="456"/>
      <c r="J54" s="456"/>
      <c r="K54" s="456"/>
      <c r="L54" s="456"/>
      <c r="M54" s="456"/>
      <c r="N54" s="471"/>
      <c r="O54" s="456"/>
      <c r="P54" s="456"/>
      <c r="Q54" s="456"/>
      <c r="R54" s="458"/>
      <c r="S54" s="458"/>
      <c r="T54" s="471"/>
      <c r="U54" s="456"/>
      <c r="V54" s="456"/>
      <c r="W54" s="456"/>
      <c r="X54" s="458"/>
      <c r="Y54" s="458"/>
      <c r="Z54" s="471"/>
      <c r="AA54" s="456"/>
      <c r="AB54" s="456"/>
      <c r="AC54" s="456"/>
      <c r="AD54" s="458"/>
      <c r="AE54" s="458"/>
      <c r="AF54" s="471"/>
      <c r="AG54" s="456"/>
      <c r="AH54" s="456"/>
      <c r="AI54" s="456"/>
      <c r="AJ54" s="458"/>
      <c r="AK54" s="458"/>
      <c r="AL54" s="471"/>
      <c r="AM54" s="427"/>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7"/>
      <c r="BR54" s="427"/>
      <c r="BS54" s="424"/>
      <c r="BT54" s="424"/>
      <c r="BU54" s="424"/>
      <c r="BV54" s="424"/>
      <c r="BW54" s="424"/>
      <c r="BX54" s="424"/>
      <c r="BY54" s="424"/>
      <c r="BZ54" s="424"/>
      <c r="CA54" s="424"/>
      <c r="CB54" s="424"/>
      <c r="CC54" s="424"/>
      <c r="CD54" s="424"/>
      <c r="CE54" s="424"/>
      <c r="CF54" s="424"/>
      <c r="CG54" s="424"/>
      <c r="CH54" s="424"/>
      <c r="CI54" s="424"/>
      <c r="CJ54" s="424"/>
      <c r="CK54" s="424"/>
      <c r="CL54" s="424"/>
      <c r="CM54" s="424"/>
      <c r="CN54" s="424"/>
      <c r="CO54" s="424"/>
      <c r="CP54" s="424"/>
      <c r="CQ54" s="424"/>
      <c r="CR54" s="424"/>
      <c r="CS54" s="424"/>
      <c r="CT54" s="424"/>
      <c r="CU54" s="424"/>
      <c r="CV54" s="424"/>
      <c r="CW54" s="424"/>
      <c r="CX54" s="424"/>
      <c r="CY54" s="424"/>
      <c r="CZ54" s="424"/>
      <c r="DA54" s="424"/>
      <c r="DB54" s="424"/>
      <c r="DC54" s="424"/>
      <c r="DD54" s="424"/>
      <c r="DE54" s="424"/>
      <c r="DF54" s="424"/>
      <c r="DG54" s="424"/>
      <c r="DH54" s="424"/>
      <c r="DI54" s="424"/>
      <c r="DJ54" s="424"/>
      <c r="DK54" s="424"/>
      <c r="DL54" s="424"/>
      <c r="DM54" s="424"/>
      <c r="DN54" s="424"/>
      <c r="DO54" s="424"/>
      <c r="DP54" s="424"/>
      <c r="DQ54" s="424"/>
      <c r="DR54" s="424"/>
      <c r="DS54" s="424"/>
      <c r="DT54" s="424"/>
      <c r="DU54" s="424"/>
      <c r="DV54" s="424"/>
      <c r="DW54" s="424"/>
      <c r="DX54" s="424"/>
      <c r="DY54" s="424"/>
      <c r="DZ54" s="424"/>
      <c r="EA54" s="424"/>
      <c r="EB54" s="424"/>
      <c r="EC54" s="424"/>
      <c r="ED54" s="424"/>
      <c r="EE54" s="424"/>
      <c r="EF54" s="424"/>
      <c r="EG54" s="424"/>
      <c r="EH54" s="424"/>
      <c r="EI54" s="424"/>
      <c r="EJ54" s="424"/>
      <c r="EK54" s="424"/>
      <c r="EL54" s="424"/>
      <c r="EM54" s="424"/>
      <c r="EN54" s="424"/>
      <c r="EO54" s="424"/>
      <c r="EP54" s="424"/>
      <c r="EQ54" s="424"/>
      <c r="ER54" s="424"/>
      <c r="ES54" s="424"/>
      <c r="ET54" s="424"/>
      <c r="EU54" s="424"/>
      <c r="EV54" s="424"/>
    </row>
    <row r="55" spans="1:152" s="239" customFormat="1" x14ac:dyDescent="0.25">
      <c r="A55" s="255"/>
      <c r="B55" s="228" t="s">
        <v>172</v>
      </c>
      <c r="C55" s="186">
        <f>'TSP Detailed Budget'!D181</f>
        <v>0</v>
      </c>
      <c r="D55" s="186">
        <f>'TSP Detailed Budget'!E181</f>
        <v>0</v>
      </c>
      <c r="E55" s="186">
        <f>'TSP Detailed Budget'!F181</f>
        <v>10000</v>
      </c>
      <c r="F55" s="186">
        <f>'TSP Detailed Budget'!G181</f>
        <v>10000</v>
      </c>
      <c r="G55" s="186">
        <f>'TSP Detailed Budget'!H181</f>
        <v>10000</v>
      </c>
      <c r="H55" s="187">
        <f>SUM(C55:G55)</f>
        <v>30000</v>
      </c>
      <c r="I55" s="456"/>
      <c r="J55" s="456"/>
      <c r="K55" s="456"/>
      <c r="L55" s="456"/>
      <c r="M55" s="456"/>
      <c r="N55" s="471"/>
      <c r="O55" s="456"/>
      <c r="P55" s="456"/>
      <c r="Q55" s="456"/>
      <c r="R55" s="458"/>
      <c r="S55" s="458"/>
      <c r="T55" s="471"/>
      <c r="U55" s="456"/>
      <c r="V55" s="456"/>
      <c r="W55" s="456"/>
      <c r="X55" s="458"/>
      <c r="Y55" s="458"/>
      <c r="Z55" s="471"/>
      <c r="AA55" s="456"/>
      <c r="AB55" s="456"/>
      <c r="AC55" s="456"/>
      <c r="AD55" s="458"/>
      <c r="AE55" s="458"/>
      <c r="AF55" s="471"/>
      <c r="AG55" s="456"/>
      <c r="AH55" s="456"/>
      <c r="AI55" s="456"/>
      <c r="AJ55" s="458"/>
      <c r="AK55" s="458"/>
      <c r="AL55" s="471"/>
      <c r="AM55" s="427"/>
      <c r="AN55" s="427"/>
      <c r="AO55" s="427"/>
      <c r="AP55" s="427"/>
      <c r="AQ55" s="427"/>
      <c r="AR55" s="427"/>
      <c r="AS55" s="427"/>
      <c r="AT55" s="427"/>
      <c r="AU55" s="427"/>
      <c r="AV55" s="427"/>
      <c r="AW55" s="427"/>
      <c r="AX55" s="427"/>
      <c r="AY55" s="427"/>
      <c r="AZ55" s="427"/>
      <c r="BA55" s="427"/>
      <c r="BB55" s="427"/>
      <c r="BC55" s="427"/>
      <c r="BD55" s="427"/>
      <c r="BE55" s="427"/>
      <c r="BF55" s="427"/>
      <c r="BG55" s="427"/>
      <c r="BH55" s="427"/>
      <c r="BI55" s="427"/>
      <c r="BJ55" s="427"/>
      <c r="BK55" s="427"/>
      <c r="BL55" s="427"/>
      <c r="BM55" s="427"/>
      <c r="BN55" s="427"/>
      <c r="BO55" s="427"/>
      <c r="BP55" s="427"/>
      <c r="BQ55" s="427"/>
      <c r="BR55" s="427"/>
      <c r="BS55" s="429"/>
      <c r="BT55" s="429"/>
      <c r="BU55" s="429"/>
      <c r="BV55" s="429"/>
      <c r="BW55" s="429"/>
      <c r="BX55" s="429"/>
      <c r="BY55" s="429"/>
      <c r="BZ55" s="429"/>
      <c r="CA55" s="429"/>
      <c r="CB55" s="429"/>
      <c r="CC55" s="429"/>
      <c r="CD55" s="429"/>
      <c r="CE55" s="429"/>
      <c r="CF55" s="429"/>
      <c r="CG55" s="429"/>
      <c r="CH55" s="429"/>
      <c r="CI55" s="429"/>
      <c r="CJ55" s="429"/>
      <c r="CK55" s="429"/>
      <c r="CL55" s="429"/>
      <c r="CM55" s="429"/>
      <c r="CN55" s="429"/>
      <c r="CO55" s="429"/>
      <c r="CP55" s="429"/>
      <c r="CQ55" s="429"/>
      <c r="CR55" s="429"/>
      <c r="CS55" s="429"/>
      <c r="CT55" s="429"/>
      <c r="CU55" s="429"/>
      <c r="CV55" s="429"/>
      <c r="CW55" s="429"/>
      <c r="CX55" s="429"/>
      <c r="CY55" s="429"/>
      <c r="CZ55" s="429"/>
      <c r="DA55" s="429"/>
      <c r="DB55" s="429"/>
      <c r="DC55" s="429"/>
      <c r="DD55" s="429"/>
      <c r="DE55" s="429"/>
      <c r="DF55" s="429"/>
      <c r="DG55" s="429"/>
      <c r="DH55" s="429"/>
      <c r="DI55" s="429"/>
      <c r="DJ55" s="429"/>
      <c r="DK55" s="429"/>
      <c r="DL55" s="429"/>
      <c r="DM55" s="429"/>
      <c r="DN55" s="429"/>
      <c r="DO55" s="429"/>
      <c r="DP55" s="429"/>
      <c r="DQ55" s="429"/>
      <c r="DR55" s="429"/>
      <c r="DS55" s="429"/>
      <c r="DT55" s="429"/>
      <c r="DU55" s="429"/>
      <c r="DV55" s="429"/>
      <c r="DW55" s="429"/>
      <c r="DX55" s="429"/>
      <c r="DY55" s="429"/>
      <c r="DZ55" s="429"/>
      <c r="EA55" s="429"/>
      <c r="EB55" s="429"/>
      <c r="EC55" s="429"/>
      <c r="ED55" s="429"/>
      <c r="EE55" s="429"/>
      <c r="EF55" s="429"/>
      <c r="EG55" s="429"/>
      <c r="EH55" s="429"/>
      <c r="EI55" s="429"/>
      <c r="EJ55" s="429"/>
      <c r="EK55" s="429"/>
      <c r="EL55" s="429"/>
      <c r="EM55" s="429"/>
      <c r="EN55" s="429"/>
      <c r="EO55" s="429"/>
      <c r="EP55" s="429"/>
      <c r="EQ55" s="429"/>
      <c r="ER55" s="429"/>
      <c r="ES55" s="429"/>
      <c r="ET55" s="429"/>
      <c r="EU55" s="429"/>
      <c r="EV55" s="429"/>
    </row>
    <row r="56" spans="1:152" s="374" customFormat="1" ht="18" x14ac:dyDescent="0.25">
      <c r="A56" s="371">
        <v>2.2000000000000002</v>
      </c>
      <c r="B56" s="372" t="s">
        <v>331</v>
      </c>
      <c r="C56" s="373">
        <f t="shared" ref="C56:G56" si="23">SUM(C57,C65,C81)</f>
        <v>110000</v>
      </c>
      <c r="D56" s="373">
        <f t="shared" si="23"/>
        <v>267100</v>
      </c>
      <c r="E56" s="373">
        <f t="shared" si="23"/>
        <v>224700</v>
      </c>
      <c r="F56" s="373">
        <f t="shared" si="23"/>
        <v>321100</v>
      </c>
      <c r="G56" s="373">
        <f t="shared" si="23"/>
        <v>277100</v>
      </c>
      <c r="H56" s="373">
        <f>SUM(H57,H65,H81)</f>
        <v>1200000</v>
      </c>
      <c r="I56" s="468"/>
      <c r="J56" s="468"/>
      <c r="K56" s="468"/>
      <c r="L56" s="468"/>
      <c r="M56" s="468"/>
      <c r="N56" s="469"/>
      <c r="O56" s="468"/>
      <c r="P56" s="468"/>
      <c r="Q56" s="468"/>
      <c r="R56" s="468"/>
      <c r="S56" s="468"/>
      <c r="T56" s="469"/>
      <c r="U56" s="468"/>
      <c r="V56" s="468"/>
      <c r="W56" s="468"/>
      <c r="X56" s="468"/>
      <c r="Y56" s="468"/>
      <c r="Z56" s="469"/>
      <c r="AA56" s="468"/>
      <c r="AB56" s="468"/>
      <c r="AC56" s="468"/>
      <c r="AD56" s="468"/>
      <c r="AE56" s="468"/>
      <c r="AF56" s="469"/>
      <c r="AG56" s="468"/>
      <c r="AH56" s="468"/>
      <c r="AI56" s="468"/>
      <c r="AJ56" s="468"/>
      <c r="AK56" s="468"/>
      <c r="AL56" s="469"/>
      <c r="AM56" s="451"/>
      <c r="AN56" s="451"/>
      <c r="AO56" s="451"/>
      <c r="AP56" s="451"/>
      <c r="AQ56" s="451"/>
      <c r="AR56" s="451"/>
      <c r="AS56" s="451"/>
      <c r="AT56" s="451"/>
      <c r="AU56" s="451"/>
      <c r="AV56" s="451"/>
      <c r="AW56" s="451"/>
      <c r="AX56" s="451"/>
      <c r="AY56" s="451"/>
      <c r="AZ56" s="451"/>
      <c r="BA56" s="451"/>
      <c r="BB56" s="451"/>
      <c r="BC56" s="451"/>
      <c r="BD56" s="451"/>
      <c r="BE56" s="451"/>
      <c r="BF56" s="451"/>
      <c r="BG56" s="451"/>
      <c r="BH56" s="451"/>
      <c r="BI56" s="451"/>
      <c r="BJ56" s="451"/>
      <c r="BK56" s="451"/>
      <c r="BL56" s="451"/>
      <c r="BM56" s="451"/>
      <c r="BN56" s="451"/>
      <c r="BO56" s="451"/>
      <c r="BP56" s="451"/>
      <c r="BQ56" s="451"/>
      <c r="BR56" s="451"/>
      <c r="BS56" s="422"/>
      <c r="BT56" s="422"/>
      <c r="BU56" s="422"/>
      <c r="BV56" s="422"/>
      <c r="BW56" s="422"/>
      <c r="BX56" s="422"/>
      <c r="BY56" s="422"/>
      <c r="BZ56" s="422"/>
      <c r="CA56" s="422"/>
      <c r="CB56" s="422"/>
      <c r="CC56" s="422"/>
      <c r="CD56" s="422"/>
      <c r="CE56" s="422"/>
      <c r="CF56" s="422"/>
      <c r="CG56" s="422"/>
      <c r="CH56" s="422"/>
      <c r="CI56" s="422"/>
      <c r="CJ56" s="422"/>
      <c r="CK56" s="422"/>
      <c r="CL56" s="422"/>
      <c r="CM56" s="422"/>
      <c r="CN56" s="422"/>
      <c r="CO56" s="422"/>
      <c r="CP56" s="422"/>
      <c r="CQ56" s="422"/>
      <c r="CR56" s="422"/>
      <c r="CS56" s="422"/>
      <c r="CT56" s="422"/>
      <c r="CU56" s="422"/>
      <c r="CV56" s="422"/>
      <c r="CW56" s="422"/>
      <c r="CX56" s="422"/>
      <c r="CY56" s="422"/>
      <c r="CZ56" s="422"/>
      <c r="DA56" s="422"/>
      <c r="DB56" s="422"/>
      <c r="DC56" s="422"/>
      <c r="DD56" s="422"/>
      <c r="DE56" s="422"/>
      <c r="DF56" s="422"/>
      <c r="DG56" s="422"/>
      <c r="DH56" s="422"/>
      <c r="DI56" s="422"/>
      <c r="DJ56" s="422"/>
      <c r="DK56" s="422"/>
      <c r="DL56" s="422"/>
      <c r="DM56" s="422"/>
      <c r="DN56" s="422"/>
      <c r="DO56" s="422"/>
      <c r="DP56" s="422"/>
      <c r="DQ56" s="422"/>
      <c r="DR56" s="422"/>
      <c r="DS56" s="422"/>
      <c r="DT56" s="422"/>
      <c r="DU56" s="422"/>
      <c r="DV56" s="422"/>
      <c r="DW56" s="422"/>
      <c r="DX56" s="422"/>
      <c r="DY56" s="422"/>
      <c r="DZ56" s="422"/>
      <c r="EA56" s="422"/>
      <c r="EB56" s="422"/>
      <c r="EC56" s="422"/>
      <c r="ED56" s="422"/>
      <c r="EE56" s="422"/>
      <c r="EF56" s="422"/>
      <c r="EG56" s="422"/>
      <c r="EH56" s="422"/>
      <c r="EI56" s="422"/>
      <c r="EJ56" s="422"/>
      <c r="EK56" s="422"/>
      <c r="EL56" s="422"/>
      <c r="EM56" s="422"/>
      <c r="EN56" s="422"/>
      <c r="EO56" s="422"/>
      <c r="EP56" s="422"/>
      <c r="EQ56" s="422"/>
      <c r="ER56" s="422"/>
      <c r="ES56" s="422"/>
      <c r="ET56" s="422"/>
      <c r="EU56" s="422"/>
      <c r="EV56" s="422"/>
    </row>
    <row r="57" spans="1:152" s="239" customFormat="1" ht="15.6" x14ac:dyDescent="0.25">
      <c r="A57" s="213" t="s">
        <v>7</v>
      </c>
      <c r="B57" s="221" t="s">
        <v>209</v>
      </c>
      <c r="C57" s="194">
        <f>C58+C61+C63</f>
        <v>0</v>
      </c>
      <c r="D57" s="194">
        <f t="shared" ref="D57:G57" si="24">D58+D61+D63</f>
        <v>51100</v>
      </c>
      <c r="E57" s="194">
        <f t="shared" si="24"/>
        <v>24800</v>
      </c>
      <c r="F57" s="194">
        <f t="shared" si="24"/>
        <v>24100</v>
      </c>
      <c r="G57" s="194">
        <f t="shared" si="24"/>
        <v>10100</v>
      </c>
      <c r="H57" s="194">
        <f>SUM(H58,H61,H63)</f>
        <v>110100</v>
      </c>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27"/>
      <c r="AN57" s="427"/>
      <c r="AO57" s="427"/>
      <c r="AP57" s="427"/>
      <c r="AQ57" s="427"/>
      <c r="AR57" s="427"/>
      <c r="AS57" s="427"/>
      <c r="AT57" s="427"/>
      <c r="AU57" s="427"/>
      <c r="AV57" s="427"/>
      <c r="AW57" s="427"/>
      <c r="AX57" s="427"/>
      <c r="AY57" s="427"/>
      <c r="AZ57" s="427"/>
      <c r="BA57" s="427"/>
      <c r="BB57" s="427"/>
      <c r="BC57" s="427"/>
      <c r="BD57" s="427"/>
      <c r="BE57" s="427"/>
      <c r="BF57" s="427"/>
      <c r="BG57" s="427"/>
      <c r="BH57" s="427"/>
      <c r="BI57" s="427"/>
      <c r="BJ57" s="427"/>
      <c r="BK57" s="427"/>
      <c r="BL57" s="427"/>
      <c r="BM57" s="427"/>
      <c r="BN57" s="427"/>
      <c r="BO57" s="427"/>
      <c r="BP57" s="427"/>
      <c r="BQ57" s="427"/>
      <c r="BR57" s="427"/>
      <c r="BS57" s="429"/>
      <c r="BT57" s="429"/>
      <c r="BU57" s="429"/>
      <c r="BV57" s="429"/>
      <c r="BW57" s="429"/>
      <c r="BX57" s="429"/>
      <c r="BY57" s="429"/>
      <c r="BZ57" s="429"/>
      <c r="CA57" s="429"/>
      <c r="CB57" s="429"/>
      <c r="CC57" s="429"/>
      <c r="CD57" s="429"/>
      <c r="CE57" s="429"/>
      <c r="CF57" s="429"/>
      <c r="CG57" s="429"/>
      <c r="CH57" s="429"/>
      <c r="CI57" s="429"/>
      <c r="CJ57" s="429"/>
      <c r="CK57" s="429"/>
      <c r="CL57" s="429"/>
      <c r="CM57" s="429"/>
      <c r="CN57" s="429"/>
      <c r="CO57" s="429"/>
      <c r="CP57" s="429"/>
      <c r="CQ57" s="429"/>
      <c r="CR57" s="429"/>
      <c r="CS57" s="429"/>
      <c r="CT57" s="429"/>
      <c r="CU57" s="429"/>
      <c r="CV57" s="429"/>
      <c r="CW57" s="429"/>
      <c r="CX57" s="429"/>
      <c r="CY57" s="429"/>
      <c r="CZ57" s="429"/>
      <c r="DA57" s="429"/>
      <c r="DB57" s="429"/>
      <c r="DC57" s="429"/>
      <c r="DD57" s="429"/>
      <c r="DE57" s="429"/>
      <c r="DF57" s="429"/>
      <c r="DG57" s="429"/>
      <c r="DH57" s="429"/>
      <c r="DI57" s="429"/>
      <c r="DJ57" s="429"/>
      <c r="DK57" s="429"/>
      <c r="DL57" s="429"/>
      <c r="DM57" s="429"/>
      <c r="DN57" s="429"/>
      <c r="DO57" s="429"/>
      <c r="DP57" s="429"/>
      <c r="DQ57" s="429"/>
      <c r="DR57" s="429"/>
      <c r="DS57" s="429"/>
      <c r="DT57" s="429"/>
      <c r="DU57" s="429"/>
      <c r="DV57" s="429"/>
      <c r="DW57" s="429"/>
      <c r="DX57" s="429"/>
      <c r="DY57" s="429"/>
      <c r="DZ57" s="429"/>
      <c r="EA57" s="429"/>
      <c r="EB57" s="429"/>
      <c r="EC57" s="429"/>
      <c r="ED57" s="429"/>
      <c r="EE57" s="429"/>
      <c r="EF57" s="429"/>
      <c r="EG57" s="429"/>
      <c r="EH57" s="429"/>
      <c r="EI57" s="429"/>
      <c r="EJ57" s="429"/>
      <c r="EK57" s="429"/>
      <c r="EL57" s="429"/>
      <c r="EM57" s="429"/>
      <c r="EN57" s="429"/>
      <c r="EO57" s="429"/>
      <c r="EP57" s="429"/>
      <c r="EQ57" s="429"/>
      <c r="ER57" s="429"/>
      <c r="ES57" s="429"/>
      <c r="ET57" s="429"/>
      <c r="EU57" s="429"/>
      <c r="EV57" s="429"/>
    </row>
    <row r="58" spans="1:152" s="239" customFormat="1" ht="28.8" x14ac:dyDescent="0.25">
      <c r="A58" s="209" t="s">
        <v>210</v>
      </c>
      <c r="B58" s="210" t="s">
        <v>213</v>
      </c>
      <c r="C58" s="201">
        <f>SUM(C59:C60)</f>
        <v>0</v>
      </c>
      <c r="D58" s="201">
        <f t="shared" ref="D58" si="25">SUM(D59:D60)</f>
        <v>28400</v>
      </c>
      <c r="E58" s="201">
        <f t="shared" ref="E58" si="26">SUM(E59:E60)</f>
        <v>4200</v>
      </c>
      <c r="F58" s="201">
        <f t="shared" ref="F58" si="27">SUM(F59:F60)</f>
        <v>0</v>
      </c>
      <c r="G58" s="201">
        <f t="shared" ref="G58" si="28">SUM(G59:G60)</f>
        <v>0</v>
      </c>
      <c r="H58" s="202">
        <f>SUM(C58:G58)</f>
        <v>32600</v>
      </c>
      <c r="I58" s="456"/>
      <c r="J58" s="456"/>
      <c r="K58" s="456"/>
      <c r="L58" s="456"/>
      <c r="M58" s="456"/>
      <c r="N58" s="471"/>
      <c r="O58" s="456"/>
      <c r="P58" s="456"/>
      <c r="Q58" s="456"/>
      <c r="R58" s="458"/>
      <c r="S58" s="458"/>
      <c r="T58" s="471"/>
      <c r="U58" s="456"/>
      <c r="V58" s="456"/>
      <c r="W58" s="456"/>
      <c r="X58" s="458"/>
      <c r="Y58" s="458"/>
      <c r="Z58" s="471"/>
      <c r="AA58" s="456"/>
      <c r="AB58" s="456"/>
      <c r="AC58" s="456"/>
      <c r="AD58" s="458"/>
      <c r="AE58" s="458"/>
      <c r="AF58" s="471"/>
      <c r="AG58" s="456"/>
      <c r="AH58" s="456"/>
      <c r="AI58" s="456"/>
      <c r="AJ58" s="458"/>
      <c r="AK58" s="458"/>
      <c r="AL58" s="471"/>
      <c r="AM58" s="427"/>
      <c r="AN58" s="427"/>
      <c r="AO58" s="427"/>
      <c r="AP58" s="427"/>
      <c r="AQ58" s="427"/>
      <c r="AR58" s="427"/>
      <c r="AS58" s="427"/>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9"/>
      <c r="BT58" s="429"/>
      <c r="BU58" s="429"/>
      <c r="BV58" s="429"/>
      <c r="BW58" s="429"/>
      <c r="BX58" s="429"/>
      <c r="BY58" s="429"/>
      <c r="BZ58" s="429"/>
      <c r="CA58" s="429"/>
      <c r="CB58" s="429"/>
      <c r="CC58" s="429"/>
      <c r="CD58" s="429"/>
      <c r="CE58" s="429"/>
      <c r="CF58" s="429"/>
      <c r="CG58" s="429"/>
      <c r="CH58" s="429"/>
      <c r="CI58" s="429"/>
      <c r="CJ58" s="429"/>
      <c r="CK58" s="429"/>
      <c r="CL58" s="429"/>
      <c r="CM58" s="429"/>
      <c r="CN58" s="429"/>
      <c r="CO58" s="429"/>
      <c r="CP58" s="429"/>
      <c r="CQ58" s="429"/>
      <c r="CR58" s="429"/>
      <c r="CS58" s="429"/>
      <c r="CT58" s="429"/>
      <c r="CU58" s="429"/>
      <c r="CV58" s="429"/>
      <c r="CW58" s="429"/>
      <c r="CX58" s="429"/>
      <c r="CY58" s="429"/>
      <c r="CZ58" s="429"/>
      <c r="DA58" s="429"/>
      <c r="DB58" s="429"/>
      <c r="DC58" s="429"/>
      <c r="DD58" s="429"/>
      <c r="DE58" s="429"/>
      <c r="DF58" s="429"/>
      <c r="DG58" s="429"/>
      <c r="DH58" s="429"/>
      <c r="DI58" s="429"/>
      <c r="DJ58" s="429"/>
      <c r="DK58" s="429"/>
      <c r="DL58" s="429"/>
      <c r="DM58" s="429"/>
      <c r="DN58" s="429"/>
      <c r="DO58" s="429"/>
      <c r="DP58" s="429"/>
      <c r="DQ58" s="429"/>
      <c r="DR58" s="429"/>
      <c r="DS58" s="429"/>
      <c r="DT58" s="429"/>
      <c r="DU58" s="429"/>
      <c r="DV58" s="429"/>
      <c r="DW58" s="429"/>
      <c r="DX58" s="429"/>
      <c r="DY58" s="429"/>
      <c r="DZ58" s="429"/>
      <c r="EA58" s="429"/>
      <c r="EB58" s="429"/>
      <c r="EC58" s="429"/>
      <c r="ED58" s="429"/>
      <c r="EE58" s="429"/>
      <c r="EF58" s="429"/>
      <c r="EG58" s="429"/>
      <c r="EH58" s="429"/>
      <c r="EI58" s="429"/>
      <c r="EJ58" s="429"/>
      <c r="EK58" s="429"/>
      <c r="EL58" s="429"/>
      <c r="EM58" s="429"/>
      <c r="EN58" s="429"/>
      <c r="EO58" s="429"/>
      <c r="EP58" s="429"/>
      <c r="EQ58" s="429"/>
      <c r="ER58" s="429"/>
      <c r="ES58" s="429"/>
      <c r="ET58" s="429"/>
      <c r="EU58" s="429"/>
      <c r="EV58" s="429"/>
    </row>
    <row r="59" spans="1:152" s="239" customFormat="1" x14ac:dyDescent="0.25">
      <c r="A59" s="243"/>
      <c r="B59" s="244" t="s">
        <v>196</v>
      </c>
      <c r="C59" s="240">
        <f>'TSP Detailed Budget'!D188</f>
        <v>0</v>
      </c>
      <c r="D59" s="240">
        <f>'TSP Detailed Budget'!E188</f>
        <v>20000</v>
      </c>
      <c r="E59" s="240">
        <f>'TSP Detailed Budget'!F188</f>
        <v>0</v>
      </c>
      <c r="F59" s="240">
        <f>'TSP Detailed Budget'!G188</f>
        <v>0</v>
      </c>
      <c r="G59" s="240">
        <f>'TSP Detailed Budget'!H188</f>
        <v>0</v>
      </c>
      <c r="H59" s="187">
        <f>SUM(C59:G59)</f>
        <v>20000</v>
      </c>
      <c r="I59" s="472"/>
      <c r="J59" s="472"/>
      <c r="K59" s="472"/>
      <c r="L59" s="472"/>
      <c r="M59" s="472"/>
      <c r="N59" s="473"/>
      <c r="O59" s="472"/>
      <c r="P59" s="472"/>
      <c r="Q59" s="472"/>
      <c r="R59" s="474"/>
      <c r="S59" s="474"/>
      <c r="T59" s="473"/>
      <c r="U59" s="472"/>
      <c r="V59" s="472"/>
      <c r="W59" s="472"/>
      <c r="X59" s="474"/>
      <c r="Y59" s="474"/>
      <c r="Z59" s="473"/>
      <c r="AA59" s="472"/>
      <c r="AB59" s="472"/>
      <c r="AC59" s="472"/>
      <c r="AD59" s="474"/>
      <c r="AE59" s="474"/>
      <c r="AF59" s="473"/>
      <c r="AG59" s="472"/>
      <c r="AH59" s="472"/>
      <c r="AI59" s="472"/>
      <c r="AJ59" s="474"/>
      <c r="AK59" s="474"/>
      <c r="AL59" s="473"/>
      <c r="AM59" s="427"/>
      <c r="AN59" s="427"/>
      <c r="AO59" s="427"/>
      <c r="AP59" s="427"/>
      <c r="AQ59" s="427"/>
      <c r="AR59" s="427"/>
      <c r="AS59" s="427"/>
      <c r="AT59" s="427"/>
      <c r="AU59" s="427"/>
      <c r="AV59" s="427"/>
      <c r="AW59" s="427"/>
      <c r="AX59" s="427"/>
      <c r="AY59" s="427"/>
      <c r="AZ59" s="427"/>
      <c r="BA59" s="427"/>
      <c r="BB59" s="427"/>
      <c r="BC59" s="427"/>
      <c r="BD59" s="427"/>
      <c r="BE59" s="427"/>
      <c r="BF59" s="427"/>
      <c r="BG59" s="427"/>
      <c r="BH59" s="427"/>
      <c r="BI59" s="427"/>
      <c r="BJ59" s="427"/>
      <c r="BK59" s="427"/>
      <c r="BL59" s="427"/>
      <c r="BM59" s="427"/>
      <c r="BN59" s="427"/>
      <c r="BO59" s="427"/>
      <c r="BP59" s="427"/>
      <c r="BQ59" s="427"/>
      <c r="BR59" s="427"/>
      <c r="BS59" s="429"/>
      <c r="BT59" s="429"/>
      <c r="BU59" s="429"/>
      <c r="BV59" s="429"/>
      <c r="BW59" s="429"/>
      <c r="BX59" s="429"/>
      <c r="BY59" s="429"/>
      <c r="BZ59" s="429"/>
      <c r="CA59" s="429"/>
      <c r="CB59" s="429"/>
      <c r="CC59" s="429"/>
      <c r="CD59" s="429"/>
      <c r="CE59" s="429"/>
      <c r="CF59" s="429"/>
      <c r="CG59" s="429"/>
      <c r="CH59" s="429"/>
      <c r="CI59" s="429"/>
      <c r="CJ59" s="429"/>
      <c r="CK59" s="429"/>
      <c r="CL59" s="429"/>
      <c r="CM59" s="429"/>
      <c r="CN59" s="429"/>
      <c r="CO59" s="429"/>
      <c r="CP59" s="429"/>
      <c r="CQ59" s="429"/>
      <c r="CR59" s="429"/>
      <c r="CS59" s="429"/>
      <c r="CT59" s="429"/>
      <c r="CU59" s="429"/>
      <c r="CV59" s="429"/>
      <c r="CW59" s="429"/>
      <c r="CX59" s="429"/>
      <c r="CY59" s="429"/>
      <c r="CZ59" s="429"/>
      <c r="DA59" s="429"/>
      <c r="DB59" s="429"/>
      <c r="DC59" s="429"/>
      <c r="DD59" s="429"/>
      <c r="DE59" s="429"/>
      <c r="DF59" s="429"/>
      <c r="DG59" s="429"/>
      <c r="DH59" s="429"/>
      <c r="DI59" s="429"/>
      <c r="DJ59" s="429"/>
      <c r="DK59" s="429"/>
      <c r="DL59" s="429"/>
      <c r="DM59" s="429"/>
      <c r="DN59" s="429"/>
      <c r="DO59" s="429"/>
      <c r="DP59" s="429"/>
      <c r="DQ59" s="429"/>
      <c r="DR59" s="429"/>
      <c r="DS59" s="429"/>
      <c r="DT59" s="429"/>
      <c r="DU59" s="429"/>
      <c r="DV59" s="429"/>
      <c r="DW59" s="429"/>
      <c r="DX59" s="429"/>
      <c r="DY59" s="429"/>
      <c r="DZ59" s="429"/>
      <c r="EA59" s="429"/>
      <c r="EB59" s="429"/>
      <c r="EC59" s="429"/>
      <c r="ED59" s="429"/>
      <c r="EE59" s="429"/>
      <c r="EF59" s="429"/>
      <c r="EG59" s="429"/>
      <c r="EH59" s="429"/>
      <c r="EI59" s="429"/>
      <c r="EJ59" s="429"/>
      <c r="EK59" s="429"/>
      <c r="EL59" s="429"/>
      <c r="EM59" s="429"/>
      <c r="EN59" s="429"/>
      <c r="EO59" s="429"/>
      <c r="EP59" s="429"/>
      <c r="EQ59" s="429"/>
      <c r="ER59" s="429"/>
      <c r="ES59" s="429"/>
      <c r="ET59" s="429"/>
      <c r="EU59" s="429"/>
      <c r="EV59" s="429"/>
    </row>
    <row r="60" spans="1:152" s="239" customFormat="1" x14ac:dyDescent="0.25">
      <c r="A60" s="243"/>
      <c r="B60" s="244" t="s">
        <v>197</v>
      </c>
      <c r="C60" s="240">
        <f>'TSP Detailed Budget'!D193</f>
        <v>0</v>
      </c>
      <c r="D60" s="240">
        <f>'TSP Detailed Budget'!E193</f>
        <v>8400</v>
      </c>
      <c r="E60" s="240">
        <f>'TSP Detailed Budget'!F193</f>
        <v>4200</v>
      </c>
      <c r="F60" s="240">
        <f>'TSP Detailed Budget'!G193</f>
        <v>0</v>
      </c>
      <c r="G60" s="240">
        <f>'TSP Detailed Budget'!H193</f>
        <v>0</v>
      </c>
      <c r="H60" s="187">
        <f>SUM(C60:G60)</f>
        <v>12600</v>
      </c>
      <c r="I60" s="472"/>
      <c r="J60" s="472"/>
      <c r="K60" s="472"/>
      <c r="L60" s="472"/>
      <c r="M60" s="472"/>
      <c r="N60" s="473"/>
      <c r="O60" s="472"/>
      <c r="P60" s="472"/>
      <c r="Q60" s="472"/>
      <c r="R60" s="474"/>
      <c r="S60" s="474"/>
      <c r="T60" s="473"/>
      <c r="U60" s="472"/>
      <c r="V60" s="472"/>
      <c r="W60" s="472"/>
      <c r="X60" s="474"/>
      <c r="Y60" s="474"/>
      <c r="Z60" s="473"/>
      <c r="AA60" s="472"/>
      <c r="AB60" s="472"/>
      <c r="AC60" s="472"/>
      <c r="AD60" s="474"/>
      <c r="AE60" s="474"/>
      <c r="AF60" s="473"/>
      <c r="AG60" s="472"/>
      <c r="AH60" s="472"/>
      <c r="AI60" s="472"/>
      <c r="AJ60" s="474"/>
      <c r="AK60" s="474"/>
      <c r="AL60" s="473"/>
      <c r="AM60" s="427"/>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7"/>
      <c r="BR60" s="427"/>
      <c r="BS60" s="429"/>
      <c r="BT60" s="429"/>
      <c r="BU60" s="429"/>
      <c r="BV60" s="429"/>
      <c r="BW60" s="429"/>
      <c r="BX60" s="429"/>
      <c r="BY60" s="429"/>
      <c r="BZ60" s="429"/>
      <c r="CA60" s="429"/>
      <c r="CB60" s="429"/>
      <c r="CC60" s="429"/>
      <c r="CD60" s="429"/>
      <c r="CE60" s="429"/>
      <c r="CF60" s="429"/>
      <c r="CG60" s="429"/>
      <c r="CH60" s="429"/>
      <c r="CI60" s="429"/>
      <c r="CJ60" s="429"/>
      <c r="CK60" s="429"/>
      <c r="CL60" s="429"/>
      <c r="CM60" s="429"/>
      <c r="CN60" s="429"/>
      <c r="CO60" s="429"/>
      <c r="CP60" s="429"/>
      <c r="CQ60" s="429"/>
      <c r="CR60" s="429"/>
      <c r="CS60" s="429"/>
      <c r="CT60" s="429"/>
      <c r="CU60" s="429"/>
      <c r="CV60" s="429"/>
      <c r="CW60" s="429"/>
      <c r="CX60" s="429"/>
      <c r="CY60" s="429"/>
      <c r="CZ60" s="429"/>
      <c r="DA60" s="429"/>
      <c r="DB60" s="429"/>
      <c r="DC60" s="429"/>
      <c r="DD60" s="429"/>
      <c r="DE60" s="429"/>
      <c r="DF60" s="429"/>
      <c r="DG60" s="429"/>
      <c r="DH60" s="429"/>
      <c r="DI60" s="429"/>
      <c r="DJ60" s="429"/>
      <c r="DK60" s="429"/>
      <c r="DL60" s="429"/>
      <c r="DM60" s="429"/>
      <c r="DN60" s="429"/>
      <c r="DO60" s="429"/>
      <c r="DP60" s="429"/>
      <c r="DQ60" s="429"/>
      <c r="DR60" s="429"/>
      <c r="DS60" s="429"/>
      <c r="DT60" s="429"/>
      <c r="DU60" s="429"/>
      <c r="DV60" s="429"/>
      <c r="DW60" s="429"/>
      <c r="DX60" s="429"/>
      <c r="DY60" s="429"/>
      <c r="DZ60" s="429"/>
      <c r="EA60" s="429"/>
      <c r="EB60" s="429"/>
      <c r="EC60" s="429"/>
      <c r="ED60" s="429"/>
      <c r="EE60" s="429"/>
      <c r="EF60" s="429"/>
      <c r="EG60" s="429"/>
      <c r="EH60" s="429"/>
      <c r="EI60" s="429"/>
      <c r="EJ60" s="429"/>
      <c r="EK60" s="429"/>
      <c r="EL60" s="429"/>
      <c r="EM60" s="429"/>
      <c r="EN60" s="429"/>
      <c r="EO60" s="429"/>
      <c r="EP60" s="429"/>
      <c r="EQ60" s="429"/>
      <c r="ER60" s="429"/>
      <c r="ES60" s="429"/>
      <c r="ET60" s="429"/>
      <c r="EU60" s="429"/>
      <c r="EV60" s="429"/>
    </row>
    <row r="61" spans="1:152" s="239" customFormat="1" ht="28.8" x14ac:dyDescent="0.25">
      <c r="A61" s="209" t="s">
        <v>211</v>
      </c>
      <c r="B61" s="210" t="s">
        <v>214</v>
      </c>
      <c r="C61" s="201">
        <f>C62</f>
        <v>0</v>
      </c>
      <c r="D61" s="201">
        <f>D62</f>
        <v>4200</v>
      </c>
      <c r="E61" s="201">
        <f t="shared" ref="E61:H61" si="29">E62</f>
        <v>2100</v>
      </c>
      <c r="F61" s="201">
        <f t="shared" si="29"/>
        <v>2100</v>
      </c>
      <c r="G61" s="201">
        <f t="shared" si="29"/>
        <v>2100</v>
      </c>
      <c r="H61" s="201">
        <f t="shared" si="29"/>
        <v>10500</v>
      </c>
      <c r="I61" s="456"/>
      <c r="J61" s="456"/>
      <c r="K61" s="456"/>
      <c r="L61" s="456"/>
      <c r="M61" s="456"/>
      <c r="N61" s="471"/>
      <c r="O61" s="456"/>
      <c r="P61" s="456"/>
      <c r="Q61" s="456"/>
      <c r="R61" s="458"/>
      <c r="S61" s="458"/>
      <c r="T61" s="471"/>
      <c r="U61" s="456"/>
      <c r="V61" s="456"/>
      <c r="W61" s="456"/>
      <c r="X61" s="458"/>
      <c r="Y61" s="458"/>
      <c r="Z61" s="471"/>
      <c r="AA61" s="456"/>
      <c r="AB61" s="456"/>
      <c r="AC61" s="456"/>
      <c r="AD61" s="458"/>
      <c r="AE61" s="458"/>
      <c r="AF61" s="471"/>
      <c r="AG61" s="456"/>
      <c r="AH61" s="456"/>
      <c r="AI61" s="456"/>
      <c r="AJ61" s="458"/>
      <c r="AK61" s="458"/>
      <c r="AL61" s="471"/>
      <c r="AM61" s="427"/>
      <c r="AN61" s="427"/>
      <c r="AO61" s="427"/>
      <c r="AP61" s="427"/>
      <c r="AQ61" s="427"/>
      <c r="AR61" s="427"/>
      <c r="AS61" s="427"/>
      <c r="AT61" s="427"/>
      <c r="AU61" s="427"/>
      <c r="AV61" s="427"/>
      <c r="AW61" s="427"/>
      <c r="AX61" s="427"/>
      <c r="AY61" s="427"/>
      <c r="AZ61" s="427"/>
      <c r="BA61" s="427"/>
      <c r="BB61" s="427"/>
      <c r="BC61" s="427"/>
      <c r="BD61" s="427"/>
      <c r="BE61" s="427"/>
      <c r="BF61" s="427"/>
      <c r="BG61" s="427"/>
      <c r="BH61" s="427"/>
      <c r="BI61" s="427"/>
      <c r="BJ61" s="427"/>
      <c r="BK61" s="427"/>
      <c r="BL61" s="427"/>
      <c r="BM61" s="427"/>
      <c r="BN61" s="427"/>
      <c r="BO61" s="427"/>
      <c r="BP61" s="427"/>
      <c r="BQ61" s="427"/>
      <c r="BR61" s="427"/>
      <c r="BS61" s="429"/>
      <c r="BT61" s="429"/>
      <c r="BU61" s="429"/>
      <c r="BV61" s="429"/>
      <c r="BW61" s="429"/>
      <c r="BX61" s="429"/>
      <c r="BY61" s="429"/>
      <c r="BZ61" s="429"/>
      <c r="CA61" s="429"/>
      <c r="CB61" s="429"/>
      <c r="CC61" s="429"/>
      <c r="CD61" s="429"/>
      <c r="CE61" s="429"/>
      <c r="CF61" s="429"/>
      <c r="CG61" s="429"/>
      <c r="CH61" s="429"/>
      <c r="CI61" s="429"/>
      <c r="CJ61" s="429"/>
      <c r="CK61" s="429"/>
      <c r="CL61" s="429"/>
      <c r="CM61" s="429"/>
      <c r="CN61" s="429"/>
      <c r="CO61" s="429"/>
      <c r="CP61" s="429"/>
      <c r="CQ61" s="429"/>
      <c r="CR61" s="429"/>
      <c r="CS61" s="429"/>
      <c r="CT61" s="429"/>
      <c r="CU61" s="429"/>
      <c r="CV61" s="429"/>
      <c r="CW61" s="429"/>
      <c r="CX61" s="429"/>
      <c r="CY61" s="429"/>
      <c r="CZ61" s="429"/>
      <c r="DA61" s="429"/>
      <c r="DB61" s="429"/>
      <c r="DC61" s="429"/>
      <c r="DD61" s="429"/>
      <c r="DE61" s="429"/>
      <c r="DF61" s="429"/>
      <c r="DG61" s="429"/>
      <c r="DH61" s="429"/>
      <c r="DI61" s="429"/>
      <c r="DJ61" s="429"/>
      <c r="DK61" s="429"/>
      <c r="DL61" s="429"/>
      <c r="DM61" s="429"/>
      <c r="DN61" s="429"/>
      <c r="DO61" s="429"/>
      <c r="DP61" s="429"/>
      <c r="DQ61" s="429"/>
      <c r="DR61" s="429"/>
      <c r="DS61" s="429"/>
      <c r="DT61" s="429"/>
      <c r="DU61" s="429"/>
      <c r="DV61" s="429"/>
      <c r="DW61" s="429"/>
      <c r="DX61" s="429"/>
      <c r="DY61" s="429"/>
      <c r="DZ61" s="429"/>
      <c r="EA61" s="429"/>
      <c r="EB61" s="429"/>
      <c r="EC61" s="429"/>
      <c r="ED61" s="429"/>
      <c r="EE61" s="429"/>
      <c r="EF61" s="429"/>
      <c r="EG61" s="429"/>
      <c r="EH61" s="429"/>
      <c r="EI61" s="429"/>
      <c r="EJ61" s="429"/>
      <c r="EK61" s="429"/>
      <c r="EL61" s="429"/>
      <c r="EM61" s="429"/>
      <c r="EN61" s="429"/>
      <c r="EO61" s="429"/>
      <c r="EP61" s="429"/>
      <c r="EQ61" s="429"/>
      <c r="ER61" s="429"/>
      <c r="ES61" s="429"/>
      <c r="ET61" s="429"/>
      <c r="EU61" s="429"/>
      <c r="EV61" s="429"/>
    </row>
    <row r="62" spans="1:152" s="239" customFormat="1" x14ac:dyDescent="0.25">
      <c r="A62" s="255"/>
      <c r="B62" s="257" t="s">
        <v>215</v>
      </c>
      <c r="C62" s="256">
        <f>'TSP Detailed Budget'!D200</f>
        <v>0</v>
      </c>
      <c r="D62" s="256">
        <f>'TSP Detailed Budget'!E200</f>
        <v>4200</v>
      </c>
      <c r="E62" s="256">
        <f>'TSP Detailed Budget'!F200</f>
        <v>2100</v>
      </c>
      <c r="F62" s="256">
        <f>'TSP Detailed Budget'!G200</f>
        <v>2100</v>
      </c>
      <c r="G62" s="256">
        <f>'TSP Detailed Budget'!H200</f>
        <v>2100</v>
      </c>
      <c r="H62" s="187">
        <f>SUM(C62:G62)</f>
        <v>10500</v>
      </c>
      <c r="I62" s="456"/>
      <c r="J62" s="456"/>
      <c r="K62" s="456"/>
      <c r="L62" s="456"/>
      <c r="M62" s="456"/>
      <c r="N62" s="471"/>
      <c r="O62" s="456"/>
      <c r="P62" s="456"/>
      <c r="Q62" s="456"/>
      <c r="R62" s="458"/>
      <c r="S62" s="458"/>
      <c r="T62" s="471"/>
      <c r="U62" s="456"/>
      <c r="V62" s="456"/>
      <c r="W62" s="456"/>
      <c r="X62" s="458"/>
      <c r="Y62" s="458"/>
      <c r="Z62" s="471"/>
      <c r="AA62" s="456"/>
      <c r="AB62" s="456"/>
      <c r="AC62" s="456"/>
      <c r="AD62" s="458"/>
      <c r="AE62" s="458"/>
      <c r="AF62" s="471"/>
      <c r="AG62" s="456"/>
      <c r="AH62" s="456"/>
      <c r="AI62" s="456"/>
      <c r="AJ62" s="458"/>
      <c r="AK62" s="458"/>
      <c r="AL62" s="471"/>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9"/>
      <c r="BT62" s="429"/>
      <c r="BU62" s="429"/>
      <c r="BV62" s="429"/>
      <c r="BW62" s="429"/>
      <c r="BX62" s="429"/>
      <c r="BY62" s="429"/>
      <c r="BZ62" s="429"/>
      <c r="CA62" s="429"/>
      <c r="CB62" s="429"/>
      <c r="CC62" s="429"/>
      <c r="CD62" s="429"/>
      <c r="CE62" s="429"/>
      <c r="CF62" s="429"/>
      <c r="CG62" s="42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9"/>
      <c r="DG62" s="429"/>
      <c r="DH62" s="429"/>
      <c r="DI62" s="429"/>
      <c r="DJ62" s="429"/>
      <c r="DK62" s="429"/>
      <c r="DL62" s="429"/>
      <c r="DM62" s="429"/>
      <c r="DN62" s="429"/>
      <c r="DO62" s="429"/>
      <c r="DP62" s="429"/>
      <c r="DQ62" s="429"/>
      <c r="DR62" s="429"/>
      <c r="DS62" s="429"/>
      <c r="DT62" s="429"/>
      <c r="DU62" s="429"/>
      <c r="DV62" s="429"/>
      <c r="DW62" s="429"/>
      <c r="DX62" s="429"/>
      <c r="DY62" s="429"/>
      <c r="DZ62" s="429"/>
      <c r="EA62" s="429"/>
      <c r="EB62" s="429"/>
      <c r="EC62" s="429"/>
      <c r="ED62" s="429"/>
      <c r="EE62" s="429"/>
      <c r="EF62" s="429"/>
      <c r="EG62" s="429"/>
      <c r="EH62" s="429"/>
      <c r="EI62" s="429"/>
      <c r="EJ62" s="429"/>
      <c r="EK62" s="429"/>
      <c r="EL62" s="429"/>
      <c r="EM62" s="429"/>
      <c r="EN62" s="429"/>
      <c r="EO62" s="429"/>
      <c r="EP62" s="429"/>
      <c r="EQ62" s="429"/>
      <c r="ER62" s="429"/>
      <c r="ES62" s="429"/>
      <c r="ET62" s="429"/>
      <c r="EU62" s="429"/>
      <c r="EV62" s="429"/>
    </row>
    <row r="63" spans="1:152" s="239" customFormat="1" x14ac:dyDescent="0.25">
      <c r="A63" s="209" t="s">
        <v>212</v>
      </c>
      <c r="B63" s="210" t="s">
        <v>216</v>
      </c>
      <c r="C63" s="201">
        <f>SUM(C64:C64)</f>
        <v>0</v>
      </c>
      <c r="D63" s="201">
        <f>SUM(D64:D64)</f>
        <v>18500</v>
      </c>
      <c r="E63" s="201">
        <f>SUM(E64:E64)</f>
        <v>18500</v>
      </c>
      <c r="F63" s="201">
        <f>SUM(F64:F64)</f>
        <v>22000</v>
      </c>
      <c r="G63" s="201">
        <f>SUM(G64:G64)</f>
        <v>8000</v>
      </c>
      <c r="H63" s="202">
        <f>SUM(C63:G63)</f>
        <v>67000</v>
      </c>
      <c r="I63" s="456"/>
      <c r="J63" s="456"/>
      <c r="K63" s="456"/>
      <c r="L63" s="456"/>
      <c r="M63" s="456"/>
      <c r="N63" s="471"/>
      <c r="O63" s="456"/>
      <c r="P63" s="456"/>
      <c r="Q63" s="456"/>
      <c r="R63" s="458"/>
      <c r="S63" s="458"/>
      <c r="T63" s="471"/>
      <c r="U63" s="456"/>
      <c r="V63" s="456"/>
      <c r="W63" s="456"/>
      <c r="X63" s="458"/>
      <c r="Y63" s="458"/>
      <c r="Z63" s="471"/>
      <c r="AA63" s="456"/>
      <c r="AB63" s="456"/>
      <c r="AC63" s="456"/>
      <c r="AD63" s="458"/>
      <c r="AE63" s="458"/>
      <c r="AF63" s="471"/>
      <c r="AG63" s="456"/>
      <c r="AH63" s="456"/>
      <c r="AI63" s="456"/>
      <c r="AJ63" s="458"/>
      <c r="AK63" s="458"/>
      <c r="AL63" s="471"/>
      <c r="AM63" s="427"/>
      <c r="AN63" s="427"/>
      <c r="AO63" s="427"/>
      <c r="AP63" s="427"/>
      <c r="AQ63" s="427"/>
      <c r="AR63" s="427"/>
      <c r="AS63" s="427"/>
      <c r="AT63" s="427"/>
      <c r="AU63" s="427"/>
      <c r="AV63" s="427"/>
      <c r="AW63" s="427"/>
      <c r="AX63" s="427"/>
      <c r="AY63" s="427"/>
      <c r="AZ63" s="427"/>
      <c r="BA63" s="427"/>
      <c r="BB63" s="427"/>
      <c r="BC63" s="427"/>
      <c r="BD63" s="427"/>
      <c r="BE63" s="427"/>
      <c r="BF63" s="427"/>
      <c r="BG63" s="427"/>
      <c r="BH63" s="427"/>
      <c r="BI63" s="427"/>
      <c r="BJ63" s="427"/>
      <c r="BK63" s="427"/>
      <c r="BL63" s="427"/>
      <c r="BM63" s="427"/>
      <c r="BN63" s="427"/>
      <c r="BO63" s="427"/>
      <c r="BP63" s="427"/>
      <c r="BQ63" s="427"/>
      <c r="BR63" s="427"/>
      <c r="BS63" s="429"/>
      <c r="BT63" s="429"/>
      <c r="BU63" s="429"/>
      <c r="BV63" s="429"/>
      <c r="BW63" s="429"/>
      <c r="BX63" s="429"/>
      <c r="BY63" s="429"/>
      <c r="BZ63" s="429"/>
      <c r="CA63" s="429"/>
      <c r="CB63" s="429"/>
      <c r="CC63" s="429"/>
      <c r="CD63" s="429"/>
      <c r="CE63" s="429"/>
      <c r="CF63" s="429"/>
      <c r="CG63" s="429"/>
      <c r="CH63" s="429"/>
      <c r="CI63" s="429"/>
      <c r="CJ63" s="429"/>
      <c r="CK63" s="429"/>
      <c r="CL63" s="429"/>
      <c r="CM63" s="429"/>
      <c r="CN63" s="429"/>
      <c r="CO63" s="429"/>
      <c r="CP63" s="429"/>
      <c r="CQ63" s="429"/>
      <c r="CR63" s="429"/>
      <c r="CS63" s="429"/>
      <c r="CT63" s="429"/>
      <c r="CU63" s="429"/>
      <c r="CV63" s="429"/>
      <c r="CW63" s="429"/>
      <c r="CX63" s="429"/>
      <c r="CY63" s="429"/>
      <c r="CZ63" s="429"/>
      <c r="DA63" s="429"/>
      <c r="DB63" s="429"/>
      <c r="DC63" s="429"/>
      <c r="DD63" s="429"/>
      <c r="DE63" s="429"/>
      <c r="DF63" s="429"/>
      <c r="DG63" s="429"/>
      <c r="DH63" s="429"/>
      <c r="DI63" s="429"/>
      <c r="DJ63" s="429"/>
      <c r="DK63" s="429"/>
      <c r="DL63" s="429"/>
      <c r="DM63" s="429"/>
      <c r="DN63" s="429"/>
      <c r="DO63" s="429"/>
      <c r="DP63" s="429"/>
      <c r="DQ63" s="429"/>
      <c r="DR63" s="429"/>
      <c r="DS63" s="429"/>
      <c r="DT63" s="429"/>
      <c r="DU63" s="429"/>
      <c r="DV63" s="429"/>
      <c r="DW63" s="429"/>
      <c r="DX63" s="429"/>
      <c r="DY63" s="429"/>
      <c r="DZ63" s="429"/>
      <c r="EA63" s="429"/>
      <c r="EB63" s="429"/>
      <c r="EC63" s="429"/>
      <c r="ED63" s="429"/>
      <c r="EE63" s="429"/>
      <c r="EF63" s="429"/>
      <c r="EG63" s="429"/>
      <c r="EH63" s="429"/>
      <c r="EI63" s="429"/>
      <c r="EJ63" s="429"/>
      <c r="EK63" s="429"/>
      <c r="EL63" s="429"/>
      <c r="EM63" s="429"/>
      <c r="EN63" s="429"/>
      <c r="EO63" s="429"/>
      <c r="EP63" s="429"/>
      <c r="EQ63" s="429"/>
      <c r="ER63" s="429"/>
      <c r="ES63" s="429"/>
      <c r="ET63" s="429"/>
      <c r="EU63" s="429"/>
      <c r="EV63" s="429"/>
    </row>
    <row r="64" spans="1:152" s="357" customFormat="1" x14ac:dyDescent="0.25">
      <c r="A64" s="360"/>
      <c r="B64" s="361" t="s">
        <v>217</v>
      </c>
      <c r="C64" s="362">
        <f>'TSP Detailed Budget'!D209</f>
        <v>0</v>
      </c>
      <c r="D64" s="362">
        <f>'TSP Detailed Budget'!E209</f>
        <v>18500</v>
      </c>
      <c r="E64" s="362">
        <f>'TSP Detailed Budget'!F209</f>
        <v>18500</v>
      </c>
      <c r="F64" s="362">
        <f>'TSP Detailed Budget'!G209</f>
        <v>22000</v>
      </c>
      <c r="G64" s="362">
        <f>'TSP Detailed Budget'!H209</f>
        <v>8000</v>
      </c>
      <c r="H64" s="350">
        <f>SUM(C64:G64)</f>
        <v>67000</v>
      </c>
      <c r="I64" s="456"/>
      <c r="J64" s="456"/>
      <c r="K64" s="456"/>
      <c r="L64" s="456"/>
      <c r="M64" s="456"/>
      <c r="N64" s="471"/>
      <c r="O64" s="456"/>
      <c r="P64" s="456"/>
      <c r="Q64" s="456"/>
      <c r="R64" s="458"/>
      <c r="S64" s="458"/>
      <c r="T64" s="471"/>
      <c r="U64" s="456"/>
      <c r="V64" s="456"/>
      <c r="W64" s="456"/>
      <c r="X64" s="458"/>
      <c r="Y64" s="458"/>
      <c r="Z64" s="471"/>
      <c r="AA64" s="456"/>
      <c r="AB64" s="456"/>
      <c r="AC64" s="456"/>
      <c r="AD64" s="458"/>
      <c r="AE64" s="458"/>
      <c r="AF64" s="471"/>
      <c r="AG64" s="456"/>
      <c r="AH64" s="456"/>
      <c r="AI64" s="456"/>
      <c r="AJ64" s="458"/>
      <c r="AK64" s="458"/>
      <c r="AL64" s="471"/>
      <c r="AM64" s="427"/>
      <c r="AN64" s="427"/>
      <c r="AO64" s="427"/>
      <c r="AP64" s="427"/>
      <c r="AQ64" s="427"/>
      <c r="AR64" s="427"/>
      <c r="AS64" s="427"/>
      <c r="AT64" s="427"/>
      <c r="AU64" s="427"/>
      <c r="AV64" s="427"/>
      <c r="AW64" s="427"/>
      <c r="AX64" s="427"/>
      <c r="AY64" s="427"/>
      <c r="AZ64" s="427"/>
      <c r="BA64" s="427"/>
      <c r="BB64" s="427"/>
      <c r="BC64" s="427"/>
      <c r="BD64" s="427"/>
      <c r="BE64" s="427"/>
      <c r="BF64" s="427"/>
      <c r="BG64" s="427"/>
      <c r="BH64" s="427"/>
      <c r="BI64" s="427"/>
      <c r="BJ64" s="427"/>
      <c r="BK64" s="427"/>
      <c r="BL64" s="427"/>
      <c r="BM64" s="427"/>
      <c r="BN64" s="427"/>
      <c r="BO64" s="427"/>
      <c r="BP64" s="427"/>
      <c r="BQ64" s="427"/>
      <c r="BR64" s="427"/>
      <c r="BS64" s="427"/>
      <c r="BT64" s="427"/>
      <c r="BU64" s="427"/>
      <c r="BV64" s="427"/>
      <c r="BW64" s="427"/>
      <c r="BX64" s="427"/>
      <c r="BY64" s="427"/>
      <c r="BZ64" s="427"/>
      <c r="CA64" s="427"/>
      <c r="CB64" s="427"/>
      <c r="CC64" s="427"/>
      <c r="CD64" s="427"/>
      <c r="CE64" s="427"/>
      <c r="CF64" s="427"/>
      <c r="CG64" s="427"/>
      <c r="CH64" s="427"/>
      <c r="CI64" s="427"/>
      <c r="CJ64" s="427"/>
      <c r="CK64" s="427"/>
      <c r="CL64" s="427"/>
      <c r="CM64" s="427"/>
      <c r="CN64" s="427"/>
      <c r="CO64" s="427"/>
      <c r="CP64" s="427"/>
      <c r="CQ64" s="427"/>
      <c r="CR64" s="427"/>
      <c r="CS64" s="427"/>
      <c r="CT64" s="427"/>
      <c r="CU64" s="427"/>
      <c r="CV64" s="427"/>
      <c r="CW64" s="427"/>
      <c r="CX64" s="427"/>
      <c r="CY64" s="427"/>
      <c r="CZ64" s="427"/>
      <c r="DA64" s="427"/>
      <c r="DB64" s="427"/>
      <c r="DC64" s="427"/>
      <c r="DD64" s="427"/>
      <c r="DE64" s="427"/>
      <c r="DF64" s="427"/>
      <c r="DG64" s="427"/>
      <c r="DH64" s="427"/>
      <c r="DI64" s="427"/>
      <c r="DJ64" s="427"/>
      <c r="DK64" s="427"/>
      <c r="DL64" s="427"/>
      <c r="DM64" s="427"/>
      <c r="DN64" s="427"/>
      <c r="DO64" s="427"/>
      <c r="DP64" s="427"/>
      <c r="DQ64" s="427"/>
      <c r="DR64" s="427"/>
      <c r="DS64" s="427"/>
      <c r="DT64" s="427"/>
      <c r="DU64" s="427"/>
      <c r="DV64" s="427"/>
      <c r="DW64" s="427"/>
      <c r="DX64" s="427"/>
      <c r="DY64" s="427"/>
      <c r="DZ64" s="427"/>
      <c r="EA64" s="427"/>
      <c r="EB64" s="427"/>
      <c r="EC64" s="427"/>
      <c r="ED64" s="427"/>
      <c r="EE64" s="427"/>
      <c r="EF64" s="427"/>
      <c r="EG64" s="427"/>
      <c r="EH64" s="427"/>
      <c r="EI64" s="427"/>
      <c r="EJ64" s="427"/>
      <c r="EK64" s="427"/>
      <c r="EL64" s="427"/>
      <c r="EM64" s="427"/>
      <c r="EN64" s="427"/>
      <c r="EO64" s="427"/>
      <c r="EP64" s="427"/>
      <c r="EQ64" s="427"/>
      <c r="ER64" s="427"/>
      <c r="ES64" s="427"/>
      <c r="ET64" s="427"/>
      <c r="EU64" s="427"/>
      <c r="EV64" s="427"/>
    </row>
    <row r="65" spans="1:152" s="242" customFormat="1" ht="66" customHeight="1" x14ac:dyDescent="0.25">
      <c r="A65" s="213" t="s">
        <v>8</v>
      </c>
      <c r="B65" s="221" t="s">
        <v>192</v>
      </c>
      <c r="C65" s="194">
        <f>SUM(C66,C70,C73,C75,C77,C79)</f>
        <v>0</v>
      </c>
      <c r="D65" s="194">
        <f t="shared" ref="D65:G65" si="30">SUM(D66,D70,D73,D75,D77,D79)</f>
        <v>106000</v>
      </c>
      <c r="E65" s="194">
        <f t="shared" si="30"/>
        <v>89900</v>
      </c>
      <c r="F65" s="194">
        <f t="shared" si="30"/>
        <v>187000</v>
      </c>
      <c r="G65" s="194">
        <f t="shared" si="30"/>
        <v>157000</v>
      </c>
      <c r="H65" s="194">
        <f>SUM(H66,H70,H73,H75,H77,H79)</f>
        <v>539900</v>
      </c>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31"/>
      <c r="AN65" s="431"/>
      <c r="AO65" s="431"/>
      <c r="AP65" s="431"/>
      <c r="AQ65" s="431"/>
      <c r="AR65" s="431"/>
      <c r="AS65" s="431"/>
      <c r="AT65" s="431"/>
      <c r="AU65" s="431"/>
      <c r="AV65" s="431"/>
      <c r="AW65" s="431"/>
      <c r="AX65" s="431"/>
      <c r="AY65" s="431"/>
      <c r="AZ65" s="431"/>
      <c r="BA65" s="431"/>
      <c r="BB65" s="431"/>
      <c r="BC65" s="431"/>
      <c r="BD65" s="431"/>
      <c r="BE65" s="431"/>
      <c r="BF65" s="431"/>
      <c r="BG65" s="431"/>
      <c r="BH65" s="431"/>
      <c r="BI65" s="431"/>
      <c r="BJ65" s="431"/>
      <c r="BK65" s="431"/>
      <c r="BL65" s="431"/>
      <c r="BM65" s="431"/>
      <c r="BN65" s="431"/>
      <c r="BO65" s="431"/>
      <c r="BP65" s="431"/>
      <c r="BQ65" s="431"/>
      <c r="BR65" s="431"/>
      <c r="BS65" s="428"/>
      <c r="BT65" s="428"/>
      <c r="BU65" s="428"/>
      <c r="BV65" s="428"/>
      <c r="BW65" s="428"/>
      <c r="BX65" s="428"/>
      <c r="BY65" s="428"/>
      <c r="BZ65" s="428"/>
      <c r="CA65" s="428"/>
      <c r="CB65" s="428"/>
      <c r="CC65" s="428"/>
      <c r="CD65" s="428"/>
      <c r="CE65" s="428"/>
      <c r="CF65" s="428"/>
      <c r="CG65" s="428"/>
      <c r="CH65" s="428"/>
      <c r="CI65" s="428"/>
      <c r="CJ65" s="428"/>
      <c r="CK65" s="428"/>
      <c r="CL65" s="428"/>
      <c r="CM65" s="428"/>
      <c r="CN65" s="428"/>
      <c r="CO65" s="428"/>
      <c r="CP65" s="428"/>
      <c r="CQ65" s="428"/>
      <c r="CR65" s="428"/>
      <c r="CS65" s="428"/>
      <c r="CT65" s="428"/>
      <c r="CU65" s="428"/>
      <c r="CV65" s="428"/>
      <c r="CW65" s="428"/>
      <c r="CX65" s="428"/>
      <c r="CY65" s="428"/>
      <c r="CZ65" s="428"/>
      <c r="DA65" s="428"/>
      <c r="DB65" s="428"/>
      <c r="DC65" s="428"/>
      <c r="DD65" s="428"/>
      <c r="DE65" s="428"/>
      <c r="DF65" s="428"/>
      <c r="DG65" s="428"/>
      <c r="DH65" s="428"/>
      <c r="DI65" s="428"/>
      <c r="DJ65" s="428"/>
      <c r="DK65" s="428"/>
      <c r="DL65" s="428"/>
      <c r="DM65" s="428"/>
      <c r="DN65" s="428"/>
      <c r="DO65" s="428"/>
      <c r="DP65" s="428"/>
      <c r="DQ65" s="428"/>
      <c r="DR65" s="428"/>
      <c r="DS65" s="428"/>
      <c r="DT65" s="428"/>
      <c r="DU65" s="428"/>
      <c r="DV65" s="428"/>
      <c r="DW65" s="428"/>
      <c r="DX65" s="428"/>
      <c r="DY65" s="428"/>
      <c r="DZ65" s="428"/>
      <c r="EA65" s="428"/>
      <c r="EB65" s="428"/>
      <c r="EC65" s="428"/>
      <c r="ED65" s="428"/>
      <c r="EE65" s="428"/>
      <c r="EF65" s="428"/>
      <c r="EG65" s="428"/>
      <c r="EH65" s="428"/>
      <c r="EI65" s="428"/>
      <c r="EJ65" s="428"/>
      <c r="EK65" s="428"/>
      <c r="EL65" s="428"/>
      <c r="EM65" s="428"/>
      <c r="EN65" s="428"/>
      <c r="EO65" s="428"/>
      <c r="EP65" s="428"/>
      <c r="EQ65" s="428"/>
      <c r="ER65" s="428"/>
      <c r="ES65" s="428"/>
      <c r="ET65" s="428"/>
      <c r="EU65" s="428"/>
      <c r="EV65" s="428"/>
    </row>
    <row r="66" spans="1:152" s="203" customFormat="1" ht="28.8" x14ac:dyDescent="0.25">
      <c r="A66" s="209" t="s">
        <v>193</v>
      </c>
      <c r="B66" s="210" t="s">
        <v>265</v>
      </c>
      <c r="C66" s="201">
        <f>SUM(C67:C69)</f>
        <v>0</v>
      </c>
      <c r="D66" s="201">
        <f t="shared" ref="D66:H66" si="31">SUM(D67:D69)</f>
        <v>18500</v>
      </c>
      <c r="E66" s="201">
        <f t="shared" si="31"/>
        <v>18500</v>
      </c>
      <c r="F66" s="201">
        <f t="shared" si="31"/>
        <v>124000</v>
      </c>
      <c r="G66" s="201">
        <f t="shared" si="31"/>
        <v>90000</v>
      </c>
      <c r="H66" s="202">
        <f t="shared" si="31"/>
        <v>251000</v>
      </c>
      <c r="I66" s="456"/>
      <c r="J66" s="456"/>
      <c r="K66" s="456"/>
      <c r="L66" s="456"/>
      <c r="M66" s="456"/>
      <c r="N66" s="471"/>
      <c r="O66" s="456"/>
      <c r="P66" s="456"/>
      <c r="Q66" s="456"/>
      <c r="R66" s="458"/>
      <c r="S66" s="458"/>
      <c r="T66" s="471"/>
      <c r="U66" s="456"/>
      <c r="V66" s="456"/>
      <c r="W66" s="456"/>
      <c r="X66" s="458"/>
      <c r="Y66" s="458"/>
      <c r="Z66" s="471"/>
      <c r="AA66" s="456"/>
      <c r="AB66" s="456"/>
      <c r="AC66" s="456"/>
      <c r="AD66" s="458"/>
      <c r="AE66" s="458"/>
      <c r="AF66" s="471"/>
      <c r="AG66" s="456"/>
      <c r="AH66" s="456"/>
      <c r="AI66" s="456"/>
      <c r="AJ66" s="458"/>
      <c r="AK66" s="458"/>
      <c r="AL66" s="471"/>
      <c r="AM66" s="427"/>
      <c r="AN66" s="427"/>
      <c r="AO66" s="427"/>
      <c r="AP66" s="427"/>
      <c r="AQ66" s="427"/>
      <c r="AR66" s="427"/>
      <c r="AS66" s="427"/>
      <c r="AT66" s="427"/>
      <c r="AU66" s="427"/>
      <c r="AV66" s="427"/>
      <c r="AW66" s="427"/>
      <c r="AX66" s="427"/>
      <c r="AY66" s="427"/>
      <c r="AZ66" s="427"/>
      <c r="BA66" s="427"/>
      <c r="BB66" s="427"/>
      <c r="BC66" s="427"/>
      <c r="BD66" s="427"/>
      <c r="BE66" s="427"/>
      <c r="BF66" s="427"/>
      <c r="BG66" s="427"/>
      <c r="BH66" s="427"/>
      <c r="BI66" s="427"/>
      <c r="BJ66" s="427"/>
      <c r="BK66" s="427"/>
      <c r="BL66" s="427"/>
      <c r="BM66" s="427"/>
      <c r="BN66" s="427"/>
      <c r="BO66" s="427"/>
      <c r="BP66" s="427"/>
      <c r="BQ66" s="427"/>
      <c r="BR66" s="427"/>
      <c r="BS66" s="424"/>
      <c r="BT66" s="424"/>
      <c r="BU66" s="424"/>
      <c r="BV66" s="424"/>
      <c r="BW66" s="424"/>
      <c r="BX66" s="424"/>
      <c r="BY66" s="424"/>
      <c r="BZ66" s="424"/>
      <c r="CA66" s="424"/>
      <c r="CB66" s="424"/>
      <c r="CC66" s="424"/>
      <c r="CD66" s="424"/>
      <c r="CE66" s="424"/>
      <c r="CF66" s="424"/>
      <c r="CG66" s="424"/>
      <c r="CH66" s="424"/>
      <c r="CI66" s="424"/>
      <c r="CJ66" s="424"/>
      <c r="CK66" s="424"/>
      <c r="CL66" s="424"/>
      <c r="CM66" s="424"/>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c r="DJ66" s="424"/>
      <c r="DK66" s="424"/>
      <c r="DL66" s="424"/>
      <c r="DM66" s="424"/>
      <c r="DN66" s="424"/>
      <c r="DO66" s="424"/>
      <c r="DP66" s="424"/>
      <c r="DQ66" s="424"/>
      <c r="DR66" s="424"/>
      <c r="DS66" s="424"/>
      <c r="DT66" s="424"/>
      <c r="DU66" s="424"/>
      <c r="DV66" s="424"/>
      <c r="DW66" s="424"/>
      <c r="DX66" s="424"/>
      <c r="DY66" s="424"/>
      <c r="DZ66" s="424"/>
      <c r="EA66" s="424"/>
      <c r="EB66" s="424"/>
      <c r="EC66" s="424"/>
      <c r="ED66" s="424"/>
      <c r="EE66" s="424"/>
      <c r="EF66" s="424"/>
      <c r="EG66" s="424"/>
      <c r="EH66" s="424"/>
      <c r="EI66" s="424"/>
      <c r="EJ66" s="424"/>
      <c r="EK66" s="424"/>
      <c r="EL66" s="424"/>
      <c r="EM66" s="424"/>
      <c r="EN66" s="424"/>
      <c r="EO66" s="424"/>
      <c r="EP66" s="424"/>
      <c r="EQ66" s="424"/>
      <c r="ER66" s="424"/>
      <c r="ES66" s="424"/>
      <c r="ET66" s="424"/>
      <c r="EU66" s="424"/>
      <c r="EV66" s="424"/>
    </row>
    <row r="67" spans="1:152" s="242" customFormat="1" x14ac:dyDescent="0.25">
      <c r="A67" s="243"/>
      <c r="B67" s="275" t="s">
        <v>266</v>
      </c>
      <c r="C67" s="240">
        <f>'TSP Detailed Budget'!D209</f>
        <v>0</v>
      </c>
      <c r="D67" s="240">
        <f>'TSP Detailed Budget'!E209</f>
        <v>18500</v>
      </c>
      <c r="E67" s="240">
        <f>'TSP Detailed Budget'!F209</f>
        <v>18500</v>
      </c>
      <c r="F67" s="240">
        <f>'TSP Detailed Budget'!G209</f>
        <v>22000</v>
      </c>
      <c r="G67" s="240">
        <f>'TSP Detailed Budget'!H209</f>
        <v>8000</v>
      </c>
      <c r="H67" s="187">
        <f>SUM(C67:G67)</f>
        <v>67000</v>
      </c>
      <c r="I67" s="472"/>
      <c r="J67" s="472"/>
      <c r="K67" s="472"/>
      <c r="L67" s="472"/>
      <c r="M67" s="472"/>
      <c r="N67" s="473"/>
      <c r="O67" s="472"/>
      <c r="P67" s="472"/>
      <c r="Q67" s="472"/>
      <c r="R67" s="474"/>
      <c r="S67" s="474"/>
      <c r="T67" s="473"/>
      <c r="U67" s="472"/>
      <c r="V67" s="472"/>
      <c r="W67" s="472"/>
      <c r="X67" s="474"/>
      <c r="Y67" s="474"/>
      <c r="Z67" s="473"/>
      <c r="AA67" s="472"/>
      <c r="AB67" s="472"/>
      <c r="AC67" s="472"/>
      <c r="AD67" s="474"/>
      <c r="AE67" s="474"/>
      <c r="AF67" s="473"/>
      <c r="AG67" s="472"/>
      <c r="AH67" s="472"/>
      <c r="AI67" s="472"/>
      <c r="AJ67" s="474"/>
      <c r="AK67" s="474"/>
      <c r="AL67" s="473"/>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431"/>
      <c r="BK67" s="431"/>
      <c r="BL67" s="431"/>
      <c r="BM67" s="431"/>
      <c r="BN67" s="431"/>
      <c r="BO67" s="431"/>
      <c r="BP67" s="431"/>
      <c r="BQ67" s="431"/>
      <c r="BR67" s="431"/>
      <c r="BS67" s="428"/>
      <c r="BT67" s="428"/>
      <c r="BU67" s="428"/>
      <c r="BV67" s="428"/>
      <c r="BW67" s="428"/>
      <c r="BX67" s="428"/>
      <c r="BY67" s="428"/>
      <c r="BZ67" s="428"/>
      <c r="CA67" s="428"/>
      <c r="CB67" s="428"/>
      <c r="CC67" s="428"/>
      <c r="CD67" s="428"/>
      <c r="CE67" s="428"/>
      <c r="CF67" s="428"/>
      <c r="CG67" s="428"/>
      <c r="CH67" s="428"/>
      <c r="CI67" s="428"/>
      <c r="CJ67" s="428"/>
      <c r="CK67" s="428"/>
      <c r="CL67" s="428"/>
      <c r="CM67" s="428"/>
      <c r="CN67" s="428"/>
      <c r="CO67" s="428"/>
      <c r="CP67" s="428"/>
      <c r="CQ67" s="428"/>
      <c r="CR67" s="428"/>
      <c r="CS67" s="428"/>
      <c r="CT67" s="428"/>
      <c r="CU67" s="428"/>
      <c r="CV67" s="428"/>
      <c r="CW67" s="428"/>
      <c r="CX67" s="428"/>
      <c r="CY67" s="428"/>
      <c r="CZ67" s="428"/>
      <c r="DA67" s="428"/>
      <c r="DB67" s="428"/>
      <c r="DC67" s="428"/>
      <c r="DD67" s="428"/>
      <c r="DE67" s="428"/>
      <c r="DF67" s="428"/>
      <c r="DG67" s="428"/>
      <c r="DH67" s="428"/>
      <c r="DI67" s="428"/>
      <c r="DJ67" s="428"/>
      <c r="DK67" s="428"/>
      <c r="DL67" s="428"/>
      <c r="DM67" s="428"/>
      <c r="DN67" s="428"/>
      <c r="DO67" s="428"/>
      <c r="DP67" s="428"/>
      <c r="DQ67" s="428"/>
      <c r="DR67" s="428"/>
      <c r="DS67" s="428"/>
      <c r="DT67" s="428"/>
      <c r="DU67" s="428"/>
      <c r="DV67" s="428"/>
      <c r="DW67" s="428"/>
      <c r="DX67" s="428"/>
      <c r="DY67" s="428"/>
      <c r="DZ67" s="428"/>
      <c r="EA67" s="428"/>
      <c r="EB67" s="428"/>
      <c r="EC67" s="428"/>
      <c r="ED67" s="428"/>
      <c r="EE67" s="428"/>
      <c r="EF67" s="428"/>
      <c r="EG67" s="428"/>
      <c r="EH67" s="428"/>
      <c r="EI67" s="428"/>
      <c r="EJ67" s="428"/>
      <c r="EK67" s="428"/>
      <c r="EL67" s="428"/>
      <c r="EM67" s="428"/>
      <c r="EN67" s="428"/>
      <c r="EO67" s="428"/>
      <c r="EP67" s="428"/>
      <c r="EQ67" s="428"/>
      <c r="ER67" s="428"/>
      <c r="ES67" s="428"/>
      <c r="ET67" s="428"/>
      <c r="EU67" s="428"/>
      <c r="EV67" s="428"/>
    </row>
    <row r="68" spans="1:152" s="242" customFormat="1" x14ac:dyDescent="0.25">
      <c r="A68" s="276"/>
      <c r="B68" s="277" t="s">
        <v>267</v>
      </c>
      <c r="C68" s="278">
        <f>'TSP Detailed Budget'!D228</f>
        <v>0</v>
      </c>
      <c r="D68" s="278">
        <f>'TSP Detailed Budget'!E228</f>
        <v>0</v>
      </c>
      <c r="E68" s="278">
        <f>'TSP Detailed Budget'!F228</f>
        <v>0</v>
      </c>
      <c r="F68" s="278">
        <f>'TSP Detailed Budget'!G228</f>
        <v>20000</v>
      </c>
      <c r="G68" s="278">
        <f>'TSP Detailed Budget'!H228</f>
        <v>0</v>
      </c>
      <c r="H68" s="187">
        <f t="shared" ref="H68:H69" si="32">SUM(C68:G68)</f>
        <v>20000</v>
      </c>
      <c r="I68" s="474"/>
      <c r="J68" s="474"/>
      <c r="K68" s="474"/>
      <c r="L68" s="474"/>
      <c r="M68" s="474"/>
      <c r="N68" s="475"/>
      <c r="O68" s="474"/>
      <c r="P68" s="474"/>
      <c r="Q68" s="474"/>
      <c r="R68" s="474"/>
      <c r="S68" s="474"/>
      <c r="T68" s="475"/>
      <c r="U68" s="474"/>
      <c r="V68" s="474"/>
      <c r="W68" s="474"/>
      <c r="X68" s="474"/>
      <c r="Y68" s="474"/>
      <c r="Z68" s="475"/>
      <c r="AA68" s="474"/>
      <c r="AB68" s="474"/>
      <c r="AC68" s="474"/>
      <c r="AD68" s="474"/>
      <c r="AE68" s="474"/>
      <c r="AF68" s="475"/>
      <c r="AG68" s="474"/>
      <c r="AH68" s="474"/>
      <c r="AI68" s="474"/>
      <c r="AJ68" s="474"/>
      <c r="AK68" s="474"/>
      <c r="AL68" s="475"/>
      <c r="AM68" s="431"/>
      <c r="AN68" s="431"/>
      <c r="AO68" s="431"/>
      <c r="AP68" s="431"/>
      <c r="AQ68" s="431"/>
      <c r="AR68" s="431"/>
      <c r="AS68" s="431"/>
      <c r="AT68" s="431"/>
      <c r="AU68" s="431"/>
      <c r="AV68" s="431"/>
      <c r="AW68" s="431"/>
      <c r="AX68" s="431"/>
      <c r="AY68" s="431"/>
      <c r="AZ68" s="431"/>
      <c r="BA68" s="431"/>
      <c r="BB68" s="431"/>
      <c r="BC68" s="431"/>
      <c r="BD68" s="431"/>
      <c r="BE68" s="431"/>
      <c r="BF68" s="431"/>
      <c r="BG68" s="431"/>
      <c r="BH68" s="431"/>
      <c r="BI68" s="431"/>
      <c r="BJ68" s="431"/>
      <c r="BK68" s="431"/>
      <c r="BL68" s="431"/>
      <c r="BM68" s="431"/>
      <c r="BN68" s="431"/>
      <c r="BO68" s="431"/>
      <c r="BP68" s="431"/>
      <c r="BQ68" s="431"/>
      <c r="BR68" s="431"/>
      <c r="BS68" s="428"/>
      <c r="BT68" s="428"/>
      <c r="BU68" s="428"/>
      <c r="BV68" s="428"/>
      <c r="BW68" s="428"/>
      <c r="BX68" s="428"/>
      <c r="BY68" s="428"/>
      <c r="BZ68" s="428"/>
      <c r="CA68" s="428"/>
      <c r="CB68" s="428"/>
      <c r="CC68" s="428"/>
      <c r="CD68" s="428"/>
      <c r="CE68" s="428"/>
      <c r="CF68" s="428"/>
      <c r="CG68" s="428"/>
      <c r="CH68" s="428"/>
      <c r="CI68" s="428"/>
      <c r="CJ68" s="428"/>
      <c r="CK68" s="428"/>
      <c r="CL68" s="428"/>
      <c r="CM68" s="428"/>
      <c r="CN68" s="428"/>
      <c r="CO68" s="428"/>
      <c r="CP68" s="428"/>
      <c r="CQ68" s="428"/>
      <c r="CR68" s="428"/>
      <c r="CS68" s="428"/>
      <c r="CT68" s="428"/>
      <c r="CU68" s="428"/>
      <c r="CV68" s="428"/>
      <c r="CW68" s="428"/>
      <c r="CX68" s="428"/>
      <c r="CY68" s="428"/>
      <c r="CZ68" s="428"/>
      <c r="DA68" s="428"/>
      <c r="DB68" s="428"/>
      <c r="DC68" s="428"/>
      <c r="DD68" s="428"/>
      <c r="DE68" s="428"/>
      <c r="DF68" s="428"/>
      <c r="DG68" s="428"/>
      <c r="DH68" s="428"/>
      <c r="DI68" s="428"/>
      <c r="DJ68" s="428"/>
      <c r="DK68" s="428"/>
      <c r="DL68" s="428"/>
      <c r="DM68" s="428"/>
      <c r="DN68" s="428"/>
      <c r="DO68" s="428"/>
      <c r="DP68" s="428"/>
      <c r="DQ68" s="428"/>
      <c r="DR68" s="428"/>
      <c r="DS68" s="428"/>
      <c r="DT68" s="428"/>
      <c r="DU68" s="428"/>
      <c r="DV68" s="428"/>
      <c r="DW68" s="428"/>
      <c r="DX68" s="428"/>
      <c r="DY68" s="428"/>
      <c r="DZ68" s="428"/>
      <c r="EA68" s="428"/>
      <c r="EB68" s="428"/>
      <c r="EC68" s="428"/>
      <c r="ED68" s="428"/>
      <c r="EE68" s="428"/>
      <c r="EF68" s="428"/>
      <c r="EG68" s="428"/>
      <c r="EH68" s="428"/>
      <c r="EI68" s="428"/>
      <c r="EJ68" s="428"/>
      <c r="EK68" s="428"/>
      <c r="EL68" s="428"/>
      <c r="EM68" s="428"/>
      <c r="EN68" s="428"/>
      <c r="EO68" s="428"/>
      <c r="EP68" s="428"/>
      <c r="EQ68" s="428"/>
      <c r="ER68" s="428"/>
      <c r="ES68" s="428"/>
      <c r="ET68" s="428"/>
      <c r="EU68" s="428"/>
      <c r="EV68" s="428"/>
    </row>
    <row r="69" spans="1:152" s="242" customFormat="1" x14ac:dyDescent="0.25">
      <c r="A69" s="276"/>
      <c r="B69" s="275" t="s">
        <v>262</v>
      </c>
      <c r="C69" s="278">
        <f>'TSP Detailed Budget'!D223</f>
        <v>0</v>
      </c>
      <c r="D69" s="278">
        <f>'TSP Detailed Budget'!E223</f>
        <v>0</v>
      </c>
      <c r="E69" s="278">
        <f>'TSP Detailed Budget'!F223</f>
        <v>0</v>
      </c>
      <c r="F69" s="278">
        <f>'TSP Detailed Budget'!G223</f>
        <v>82000</v>
      </c>
      <c r="G69" s="278">
        <f>'TSP Detailed Budget'!H223</f>
        <v>82000</v>
      </c>
      <c r="H69" s="187">
        <f t="shared" si="32"/>
        <v>164000</v>
      </c>
      <c r="I69" s="474"/>
      <c r="J69" s="474"/>
      <c r="K69" s="474"/>
      <c r="L69" s="474"/>
      <c r="M69" s="474"/>
      <c r="N69" s="475"/>
      <c r="O69" s="474"/>
      <c r="P69" s="474"/>
      <c r="Q69" s="474"/>
      <c r="R69" s="474"/>
      <c r="S69" s="474"/>
      <c r="T69" s="475"/>
      <c r="U69" s="474"/>
      <c r="V69" s="474"/>
      <c r="W69" s="474"/>
      <c r="X69" s="474"/>
      <c r="Y69" s="474"/>
      <c r="Z69" s="475"/>
      <c r="AA69" s="474"/>
      <c r="AB69" s="474"/>
      <c r="AC69" s="474"/>
      <c r="AD69" s="474"/>
      <c r="AE69" s="474"/>
      <c r="AF69" s="475"/>
      <c r="AG69" s="474"/>
      <c r="AH69" s="474"/>
      <c r="AI69" s="474"/>
      <c r="AJ69" s="474"/>
      <c r="AK69" s="474"/>
      <c r="AL69" s="475"/>
      <c r="AM69" s="431"/>
      <c r="AN69" s="431"/>
      <c r="AO69" s="431"/>
      <c r="AP69" s="431"/>
      <c r="AQ69" s="431"/>
      <c r="AR69" s="431"/>
      <c r="AS69" s="431"/>
      <c r="AT69" s="431"/>
      <c r="AU69" s="431"/>
      <c r="AV69" s="431"/>
      <c r="AW69" s="431"/>
      <c r="AX69" s="431"/>
      <c r="AY69" s="431"/>
      <c r="AZ69" s="431"/>
      <c r="BA69" s="431"/>
      <c r="BB69" s="431"/>
      <c r="BC69" s="431"/>
      <c r="BD69" s="431"/>
      <c r="BE69" s="431"/>
      <c r="BF69" s="431"/>
      <c r="BG69" s="431"/>
      <c r="BH69" s="431"/>
      <c r="BI69" s="431"/>
      <c r="BJ69" s="431"/>
      <c r="BK69" s="431"/>
      <c r="BL69" s="431"/>
      <c r="BM69" s="431"/>
      <c r="BN69" s="431"/>
      <c r="BO69" s="431"/>
      <c r="BP69" s="431"/>
      <c r="BQ69" s="431"/>
      <c r="BR69" s="431"/>
      <c r="BS69" s="428"/>
      <c r="BT69" s="428"/>
      <c r="BU69" s="428"/>
      <c r="BV69" s="428"/>
      <c r="BW69" s="428"/>
      <c r="BX69" s="428"/>
      <c r="BY69" s="428"/>
      <c r="BZ69" s="428"/>
      <c r="CA69" s="428"/>
      <c r="CB69" s="428"/>
      <c r="CC69" s="428"/>
      <c r="CD69" s="428"/>
      <c r="CE69" s="428"/>
      <c r="CF69" s="428"/>
      <c r="CG69" s="428"/>
      <c r="CH69" s="428"/>
      <c r="CI69" s="428"/>
      <c r="CJ69" s="428"/>
      <c r="CK69" s="428"/>
      <c r="CL69" s="428"/>
      <c r="CM69" s="428"/>
      <c r="CN69" s="428"/>
      <c r="CO69" s="428"/>
      <c r="CP69" s="428"/>
      <c r="CQ69" s="428"/>
      <c r="CR69" s="428"/>
      <c r="CS69" s="428"/>
      <c r="CT69" s="428"/>
      <c r="CU69" s="428"/>
      <c r="CV69" s="428"/>
      <c r="CW69" s="428"/>
      <c r="CX69" s="428"/>
      <c r="CY69" s="428"/>
      <c r="CZ69" s="428"/>
      <c r="DA69" s="428"/>
      <c r="DB69" s="428"/>
      <c r="DC69" s="428"/>
      <c r="DD69" s="428"/>
      <c r="DE69" s="428"/>
      <c r="DF69" s="428"/>
      <c r="DG69" s="428"/>
      <c r="DH69" s="428"/>
      <c r="DI69" s="428"/>
      <c r="DJ69" s="428"/>
      <c r="DK69" s="428"/>
      <c r="DL69" s="428"/>
      <c r="DM69" s="428"/>
      <c r="DN69" s="428"/>
      <c r="DO69" s="428"/>
      <c r="DP69" s="428"/>
      <c r="DQ69" s="428"/>
      <c r="DR69" s="428"/>
      <c r="DS69" s="428"/>
      <c r="DT69" s="428"/>
      <c r="DU69" s="428"/>
      <c r="DV69" s="428"/>
      <c r="DW69" s="428"/>
      <c r="DX69" s="428"/>
      <c r="DY69" s="428"/>
      <c r="DZ69" s="428"/>
      <c r="EA69" s="428"/>
      <c r="EB69" s="428"/>
      <c r="EC69" s="428"/>
      <c r="ED69" s="428"/>
      <c r="EE69" s="428"/>
      <c r="EF69" s="428"/>
      <c r="EG69" s="428"/>
      <c r="EH69" s="428"/>
      <c r="EI69" s="428"/>
      <c r="EJ69" s="428"/>
      <c r="EK69" s="428"/>
      <c r="EL69" s="428"/>
      <c r="EM69" s="428"/>
      <c r="EN69" s="428"/>
      <c r="EO69" s="428"/>
      <c r="EP69" s="428"/>
      <c r="EQ69" s="428"/>
      <c r="ER69" s="428"/>
      <c r="ES69" s="428"/>
      <c r="ET69" s="428"/>
      <c r="EU69" s="428"/>
      <c r="EV69" s="428"/>
    </row>
    <row r="70" spans="1:152" s="203" customFormat="1" ht="43.2" x14ac:dyDescent="0.25">
      <c r="A70" s="209" t="s">
        <v>195</v>
      </c>
      <c r="B70" s="210" t="s">
        <v>194</v>
      </c>
      <c r="C70" s="201">
        <f>SUM(C71:C72)</f>
        <v>0</v>
      </c>
      <c r="D70" s="201">
        <f t="shared" ref="D70:G70" si="33">SUM(D71:D72)</f>
        <v>28300</v>
      </c>
      <c r="E70" s="201">
        <f t="shared" si="33"/>
        <v>0</v>
      </c>
      <c r="F70" s="201">
        <f t="shared" si="33"/>
        <v>0</v>
      </c>
      <c r="G70" s="201">
        <f t="shared" si="33"/>
        <v>0</v>
      </c>
      <c r="H70" s="202">
        <f>SUM(C70:G70)</f>
        <v>28300</v>
      </c>
      <c r="I70" s="456"/>
      <c r="J70" s="456"/>
      <c r="K70" s="456"/>
      <c r="L70" s="456"/>
      <c r="M70" s="456"/>
      <c r="N70" s="471"/>
      <c r="O70" s="456"/>
      <c r="P70" s="456"/>
      <c r="Q70" s="456"/>
      <c r="R70" s="458"/>
      <c r="S70" s="458"/>
      <c r="T70" s="471"/>
      <c r="U70" s="456"/>
      <c r="V70" s="456"/>
      <c r="W70" s="456"/>
      <c r="X70" s="458"/>
      <c r="Y70" s="458"/>
      <c r="Z70" s="471"/>
      <c r="AA70" s="456"/>
      <c r="AB70" s="456"/>
      <c r="AC70" s="456"/>
      <c r="AD70" s="458"/>
      <c r="AE70" s="458"/>
      <c r="AF70" s="471"/>
      <c r="AG70" s="456"/>
      <c r="AH70" s="456"/>
      <c r="AI70" s="456"/>
      <c r="AJ70" s="458"/>
      <c r="AK70" s="458"/>
      <c r="AL70" s="471"/>
      <c r="AM70" s="427"/>
      <c r="AN70" s="427"/>
      <c r="AO70" s="427"/>
      <c r="AP70" s="427"/>
      <c r="AQ70" s="427"/>
      <c r="AR70" s="427"/>
      <c r="AS70" s="427"/>
      <c r="AT70" s="427"/>
      <c r="AU70" s="427"/>
      <c r="AV70" s="427"/>
      <c r="AW70" s="427"/>
      <c r="AX70" s="427"/>
      <c r="AY70" s="427"/>
      <c r="AZ70" s="427"/>
      <c r="BA70" s="427"/>
      <c r="BB70" s="427"/>
      <c r="BC70" s="427"/>
      <c r="BD70" s="427"/>
      <c r="BE70" s="427"/>
      <c r="BF70" s="427"/>
      <c r="BG70" s="427"/>
      <c r="BH70" s="427"/>
      <c r="BI70" s="427"/>
      <c r="BJ70" s="427"/>
      <c r="BK70" s="427"/>
      <c r="BL70" s="427"/>
      <c r="BM70" s="427"/>
      <c r="BN70" s="427"/>
      <c r="BO70" s="427"/>
      <c r="BP70" s="427"/>
      <c r="BQ70" s="427"/>
      <c r="BR70" s="427"/>
      <c r="BS70" s="424"/>
      <c r="BT70" s="424"/>
      <c r="BU70" s="424"/>
      <c r="BV70" s="424"/>
      <c r="BW70" s="424"/>
      <c r="BX70" s="424"/>
      <c r="BY70" s="424"/>
      <c r="BZ70" s="424"/>
      <c r="CA70" s="424"/>
      <c r="CB70" s="424"/>
      <c r="CC70" s="424"/>
      <c r="CD70" s="424"/>
      <c r="CE70" s="424"/>
      <c r="CF70" s="424"/>
      <c r="CG70" s="424"/>
      <c r="CH70" s="424"/>
      <c r="CI70" s="424"/>
      <c r="CJ70" s="424"/>
      <c r="CK70" s="424"/>
      <c r="CL70" s="424"/>
      <c r="CM70" s="424"/>
      <c r="CN70" s="424"/>
      <c r="CO70" s="424"/>
      <c r="CP70" s="424"/>
      <c r="CQ70" s="424"/>
      <c r="CR70" s="424"/>
      <c r="CS70" s="424"/>
      <c r="CT70" s="424"/>
      <c r="CU70" s="424"/>
      <c r="CV70" s="424"/>
      <c r="CW70" s="424"/>
      <c r="CX70" s="424"/>
      <c r="CY70" s="424"/>
      <c r="CZ70" s="424"/>
      <c r="DA70" s="424"/>
      <c r="DB70" s="424"/>
      <c r="DC70" s="424"/>
      <c r="DD70" s="424"/>
      <c r="DE70" s="424"/>
      <c r="DF70" s="424"/>
      <c r="DG70" s="424"/>
      <c r="DH70" s="424"/>
      <c r="DI70" s="424"/>
      <c r="DJ70" s="424"/>
      <c r="DK70" s="424"/>
      <c r="DL70" s="424"/>
      <c r="DM70" s="424"/>
      <c r="DN70" s="424"/>
      <c r="DO70" s="424"/>
      <c r="DP70" s="424"/>
      <c r="DQ70" s="424"/>
      <c r="DR70" s="424"/>
      <c r="DS70" s="424"/>
      <c r="DT70" s="424"/>
      <c r="DU70" s="424"/>
      <c r="DV70" s="424"/>
      <c r="DW70" s="424"/>
      <c r="DX70" s="424"/>
      <c r="DY70" s="424"/>
      <c r="DZ70" s="424"/>
      <c r="EA70" s="424"/>
      <c r="EB70" s="424"/>
      <c r="EC70" s="424"/>
      <c r="ED70" s="424"/>
      <c r="EE70" s="424"/>
      <c r="EF70" s="424"/>
      <c r="EG70" s="424"/>
      <c r="EH70" s="424"/>
      <c r="EI70" s="424"/>
      <c r="EJ70" s="424"/>
      <c r="EK70" s="424"/>
      <c r="EL70" s="424"/>
      <c r="EM70" s="424"/>
      <c r="EN70" s="424"/>
      <c r="EO70" s="424"/>
      <c r="EP70" s="424"/>
      <c r="EQ70" s="424"/>
      <c r="ER70" s="424"/>
      <c r="ES70" s="424"/>
      <c r="ET70" s="424"/>
      <c r="EU70" s="424"/>
      <c r="EV70" s="424"/>
    </row>
    <row r="71" spans="1:152" s="242" customFormat="1" x14ac:dyDescent="0.25">
      <c r="A71" s="243"/>
      <c r="B71" s="244" t="s">
        <v>196</v>
      </c>
      <c r="C71" s="240">
        <f>'TSP Detailed Budget'!D235</f>
        <v>0</v>
      </c>
      <c r="D71" s="240">
        <f>'TSP Detailed Budget'!E235</f>
        <v>18700</v>
      </c>
      <c r="E71" s="240">
        <f>'TSP Detailed Budget'!F235</f>
        <v>0</v>
      </c>
      <c r="F71" s="240">
        <f>'TSP Detailed Budget'!G235</f>
        <v>0</v>
      </c>
      <c r="G71" s="240">
        <f>'TSP Detailed Budget'!H235</f>
        <v>0</v>
      </c>
      <c r="H71" s="187">
        <f t="shared" ref="H71:H72" si="34">SUM(C71:G71)</f>
        <v>18700</v>
      </c>
      <c r="I71" s="472"/>
      <c r="J71" s="472"/>
      <c r="K71" s="472"/>
      <c r="L71" s="472"/>
      <c r="M71" s="472"/>
      <c r="N71" s="473"/>
      <c r="O71" s="472"/>
      <c r="P71" s="472"/>
      <c r="Q71" s="472"/>
      <c r="R71" s="474"/>
      <c r="S71" s="474"/>
      <c r="T71" s="473"/>
      <c r="U71" s="472"/>
      <c r="V71" s="472"/>
      <c r="W71" s="472"/>
      <c r="X71" s="474"/>
      <c r="Y71" s="474"/>
      <c r="Z71" s="473"/>
      <c r="AA71" s="472"/>
      <c r="AB71" s="472"/>
      <c r="AC71" s="472"/>
      <c r="AD71" s="474"/>
      <c r="AE71" s="474"/>
      <c r="AF71" s="473"/>
      <c r="AG71" s="472"/>
      <c r="AH71" s="472"/>
      <c r="AI71" s="472"/>
      <c r="AJ71" s="474"/>
      <c r="AK71" s="474"/>
      <c r="AL71" s="473"/>
      <c r="AM71" s="431"/>
      <c r="AN71" s="431"/>
      <c r="AO71" s="431"/>
      <c r="AP71" s="431"/>
      <c r="AQ71" s="431"/>
      <c r="AR71" s="431"/>
      <c r="AS71" s="431"/>
      <c r="AT71" s="431"/>
      <c r="AU71" s="431"/>
      <c r="AV71" s="431"/>
      <c r="AW71" s="431"/>
      <c r="AX71" s="431"/>
      <c r="AY71" s="431"/>
      <c r="AZ71" s="431"/>
      <c r="BA71" s="431"/>
      <c r="BB71" s="431"/>
      <c r="BC71" s="431"/>
      <c r="BD71" s="431"/>
      <c r="BE71" s="431"/>
      <c r="BF71" s="431"/>
      <c r="BG71" s="431"/>
      <c r="BH71" s="431"/>
      <c r="BI71" s="431"/>
      <c r="BJ71" s="431"/>
      <c r="BK71" s="431"/>
      <c r="BL71" s="431"/>
      <c r="BM71" s="431"/>
      <c r="BN71" s="431"/>
      <c r="BO71" s="431"/>
      <c r="BP71" s="431"/>
      <c r="BQ71" s="431"/>
      <c r="BR71" s="431"/>
      <c r="BS71" s="428"/>
      <c r="BT71" s="428"/>
      <c r="BU71" s="428"/>
      <c r="BV71" s="428"/>
      <c r="BW71" s="428"/>
      <c r="BX71" s="428"/>
      <c r="BY71" s="428"/>
      <c r="BZ71" s="428"/>
      <c r="CA71" s="428"/>
      <c r="CB71" s="428"/>
      <c r="CC71" s="428"/>
      <c r="CD71" s="428"/>
      <c r="CE71" s="428"/>
      <c r="CF71" s="428"/>
      <c r="CG71" s="428"/>
      <c r="CH71" s="428"/>
      <c r="CI71" s="428"/>
      <c r="CJ71" s="428"/>
      <c r="CK71" s="428"/>
      <c r="CL71" s="428"/>
      <c r="CM71" s="428"/>
      <c r="CN71" s="428"/>
      <c r="CO71" s="428"/>
      <c r="CP71" s="428"/>
      <c r="CQ71" s="428"/>
      <c r="CR71" s="428"/>
      <c r="CS71" s="428"/>
      <c r="CT71" s="428"/>
      <c r="CU71" s="428"/>
      <c r="CV71" s="428"/>
      <c r="CW71" s="428"/>
      <c r="CX71" s="428"/>
      <c r="CY71" s="428"/>
      <c r="CZ71" s="428"/>
      <c r="DA71" s="428"/>
      <c r="DB71" s="428"/>
      <c r="DC71" s="428"/>
      <c r="DD71" s="428"/>
      <c r="DE71" s="428"/>
      <c r="DF71" s="428"/>
      <c r="DG71" s="428"/>
      <c r="DH71" s="428"/>
      <c r="DI71" s="428"/>
      <c r="DJ71" s="428"/>
      <c r="DK71" s="428"/>
      <c r="DL71" s="428"/>
      <c r="DM71" s="428"/>
      <c r="DN71" s="428"/>
      <c r="DO71" s="428"/>
      <c r="DP71" s="428"/>
      <c r="DQ71" s="428"/>
      <c r="DR71" s="428"/>
      <c r="DS71" s="428"/>
      <c r="DT71" s="428"/>
      <c r="DU71" s="428"/>
      <c r="DV71" s="428"/>
      <c r="DW71" s="428"/>
      <c r="DX71" s="428"/>
      <c r="DY71" s="428"/>
      <c r="DZ71" s="428"/>
      <c r="EA71" s="428"/>
      <c r="EB71" s="428"/>
      <c r="EC71" s="428"/>
      <c r="ED71" s="428"/>
      <c r="EE71" s="428"/>
      <c r="EF71" s="428"/>
      <c r="EG71" s="428"/>
      <c r="EH71" s="428"/>
      <c r="EI71" s="428"/>
      <c r="EJ71" s="428"/>
      <c r="EK71" s="428"/>
      <c r="EL71" s="428"/>
      <c r="EM71" s="428"/>
      <c r="EN71" s="428"/>
      <c r="EO71" s="428"/>
      <c r="EP71" s="428"/>
      <c r="EQ71" s="428"/>
      <c r="ER71" s="428"/>
      <c r="ES71" s="428"/>
      <c r="ET71" s="428"/>
      <c r="EU71" s="428"/>
      <c r="EV71" s="428"/>
    </row>
    <row r="72" spans="1:152" s="242" customFormat="1" x14ac:dyDescent="0.25">
      <c r="A72" s="243"/>
      <c r="B72" s="244" t="s">
        <v>197</v>
      </c>
      <c r="C72" s="240">
        <f>'TSP Detailed Budget'!D240</f>
        <v>0</v>
      </c>
      <c r="D72" s="240">
        <f>'TSP Detailed Budget'!E240</f>
        <v>9600</v>
      </c>
      <c r="E72" s="240">
        <f>'TSP Detailed Budget'!F240</f>
        <v>0</v>
      </c>
      <c r="F72" s="240">
        <f>'TSP Detailed Budget'!G240</f>
        <v>0</v>
      </c>
      <c r="G72" s="240">
        <f>'TSP Detailed Budget'!H240</f>
        <v>0</v>
      </c>
      <c r="H72" s="187">
        <f t="shared" si="34"/>
        <v>9600</v>
      </c>
      <c r="I72" s="472"/>
      <c r="J72" s="472"/>
      <c r="K72" s="472"/>
      <c r="L72" s="472"/>
      <c r="M72" s="472"/>
      <c r="N72" s="473"/>
      <c r="O72" s="472"/>
      <c r="P72" s="472"/>
      <c r="Q72" s="472"/>
      <c r="R72" s="474"/>
      <c r="S72" s="474"/>
      <c r="T72" s="473"/>
      <c r="U72" s="472"/>
      <c r="V72" s="472"/>
      <c r="W72" s="472"/>
      <c r="X72" s="474"/>
      <c r="Y72" s="474"/>
      <c r="Z72" s="473"/>
      <c r="AA72" s="472"/>
      <c r="AB72" s="472"/>
      <c r="AC72" s="472"/>
      <c r="AD72" s="474"/>
      <c r="AE72" s="474"/>
      <c r="AF72" s="473"/>
      <c r="AG72" s="472"/>
      <c r="AH72" s="472"/>
      <c r="AI72" s="472"/>
      <c r="AJ72" s="474"/>
      <c r="AK72" s="474"/>
      <c r="AL72" s="473"/>
      <c r="AM72" s="431"/>
      <c r="AN72" s="431"/>
      <c r="AO72" s="431"/>
      <c r="AP72" s="431"/>
      <c r="AQ72" s="431"/>
      <c r="AR72" s="431"/>
      <c r="AS72" s="431"/>
      <c r="AT72" s="431"/>
      <c r="AU72" s="431"/>
      <c r="AV72" s="431"/>
      <c r="AW72" s="431"/>
      <c r="AX72" s="431"/>
      <c r="AY72" s="431"/>
      <c r="AZ72" s="431"/>
      <c r="BA72" s="431"/>
      <c r="BB72" s="431"/>
      <c r="BC72" s="431"/>
      <c r="BD72" s="431"/>
      <c r="BE72" s="431"/>
      <c r="BF72" s="431"/>
      <c r="BG72" s="431"/>
      <c r="BH72" s="431"/>
      <c r="BI72" s="431"/>
      <c r="BJ72" s="431"/>
      <c r="BK72" s="431"/>
      <c r="BL72" s="431"/>
      <c r="BM72" s="431"/>
      <c r="BN72" s="431"/>
      <c r="BO72" s="431"/>
      <c r="BP72" s="431"/>
      <c r="BQ72" s="431"/>
      <c r="BR72" s="431"/>
      <c r="BS72" s="428"/>
      <c r="BT72" s="428"/>
      <c r="BU72" s="428"/>
      <c r="BV72" s="428"/>
      <c r="BW72" s="428"/>
      <c r="BX72" s="428"/>
      <c r="BY72" s="428"/>
      <c r="BZ72" s="428"/>
      <c r="CA72" s="428"/>
      <c r="CB72" s="428"/>
      <c r="CC72" s="428"/>
      <c r="CD72" s="428"/>
      <c r="CE72" s="428"/>
      <c r="CF72" s="428"/>
      <c r="CG72" s="428"/>
      <c r="CH72" s="428"/>
      <c r="CI72" s="428"/>
      <c r="CJ72" s="428"/>
      <c r="CK72" s="428"/>
      <c r="CL72" s="428"/>
      <c r="CM72" s="428"/>
      <c r="CN72" s="428"/>
      <c r="CO72" s="428"/>
      <c r="CP72" s="428"/>
      <c r="CQ72" s="428"/>
      <c r="CR72" s="428"/>
      <c r="CS72" s="428"/>
      <c r="CT72" s="428"/>
      <c r="CU72" s="428"/>
      <c r="CV72" s="428"/>
      <c r="CW72" s="428"/>
      <c r="CX72" s="428"/>
      <c r="CY72" s="428"/>
      <c r="CZ72" s="428"/>
      <c r="DA72" s="428"/>
      <c r="DB72" s="428"/>
      <c r="DC72" s="428"/>
      <c r="DD72" s="428"/>
      <c r="DE72" s="428"/>
      <c r="DF72" s="428"/>
      <c r="DG72" s="428"/>
      <c r="DH72" s="428"/>
      <c r="DI72" s="428"/>
      <c r="DJ72" s="428"/>
      <c r="DK72" s="428"/>
      <c r="DL72" s="428"/>
      <c r="DM72" s="428"/>
      <c r="DN72" s="428"/>
      <c r="DO72" s="428"/>
      <c r="DP72" s="428"/>
      <c r="DQ72" s="428"/>
      <c r="DR72" s="428"/>
      <c r="DS72" s="428"/>
      <c r="DT72" s="428"/>
      <c r="DU72" s="428"/>
      <c r="DV72" s="428"/>
      <c r="DW72" s="428"/>
      <c r="DX72" s="428"/>
      <c r="DY72" s="428"/>
      <c r="DZ72" s="428"/>
      <c r="EA72" s="428"/>
      <c r="EB72" s="428"/>
      <c r="EC72" s="428"/>
      <c r="ED72" s="428"/>
      <c r="EE72" s="428"/>
      <c r="EF72" s="428"/>
      <c r="EG72" s="428"/>
      <c r="EH72" s="428"/>
      <c r="EI72" s="428"/>
      <c r="EJ72" s="428"/>
      <c r="EK72" s="428"/>
      <c r="EL72" s="428"/>
      <c r="EM72" s="428"/>
      <c r="EN72" s="428"/>
      <c r="EO72" s="428"/>
      <c r="EP72" s="428"/>
      <c r="EQ72" s="428"/>
      <c r="ER72" s="428"/>
      <c r="ES72" s="428"/>
      <c r="ET72" s="428"/>
      <c r="EU72" s="428"/>
      <c r="EV72" s="428"/>
    </row>
    <row r="73" spans="1:152" s="203" customFormat="1" ht="28.8" x14ac:dyDescent="0.25">
      <c r="A73" s="209" t="s">
        <v>198</v>
      </c>
      <c r="B73" s="210" t="s">
        <v>199</v>
      </c>
      <c r="C73" s="201">
        <f>C74</f>
        <v>0</v>
      </c>
      <c r="D73" s="201">
        <f t="shared" ref="D73:H73" si="35">D74</f>
        <v>21000</v>
      </c>
      <c r="E73" s="201">
        <f t="shared" si="35"/>
        <v>42000</v>
      </c>
      <c r="F73" s="201">
        <f t="shared" si="35"/>
        <v>63000</v>
      </c>
      <c r="G73" s="201">
        <f t="shared" si="35"/>
        <v>63000</v>
      </c>
      <c r="H73" s="202">
        <f t="shared" si="35"/>
        <v>189000</v>
      </c>
      <c r="I73" s="456"/>
      <c r="J73" s="456"/>
      <c r="K73" s="456"/>
      <c r="L73" s="456"/>
      <c r="M73" s="456"/>
      <c r="N73" s="471"/>
      <c r="O73" s="456"/>
      <c r="P73" s="456"/>
      <c r="Q73" s="456"/>
      <c r="R73" s="458"/>
      <c r="S73" s="458"/>
      <c r="T73" s="471"/>
      <c r="U73" s="456"/>
      <c r="V73" s="456"/>
      <c r="W73" s="456"/>
      <c r="X73" s="458"/>
      <c r="Y73" s="458"/>
      <c r="Z73" s="471"/>
      <c r="AA73" s="456"/>
      <c r="AB73" s="456"/>
      <c r="AC73" s="456"/>
      <c r="AD73" s="458"/>
      <c r="AE73" s="458"/>
      <c r="AF73" s="471"/>
      <c r="AG73" s="456"/>
      <c r="AH73" s="456"/>
      <c r="AI73" s="456"/>
      <c r="AJ73" s="458"/>
      <c r="AK73" s="458"/>
      <c r="AL73" s="471"/>
      <c r="AM73" s="427"/>
      <c r="AN73" s="427"/>
      <c r="AO73" s="427"/>
      <c r="AP73" s="427"/>
      <c r="AQ73" s="427"/>
      <c r="AR73" s="427"/>
      <c r="AS73" s="427"/>
      <c r="AT73" s="427"/>
      <c r="AU73" s="427"/>
      <c r="AV73" s="427"/>
      <c r="AW73" s="427"/>
      <c r="AX73" s="427"/>
      <c r="AY73" s="427"/>
      <c r="AZ73" s="427"/>
      <c r="BA73" s="427"/>
      <c r="BB73" s="427"/>
      <c r="BC73" s="427"/>
      <c r="BD73" s="427"/>
      <c r="BE73" s="427"/>
      <c r="BF73" s="427"/>
      <c r="BG73" s="427"/>
      <c r="BH73" s="427"/>
      <c r="BI73" s="427"/>
      <c r="BJ73" s="427"/>
      <c r="BK73" s="427"/>
      <c r="BL73" s="427"/>
      <c r="BM73" s="427"/>
      <c r="BN73" s="427"/>
      <c r="BO73" s="427"/>
      <c r="BP73" s="427"/>
      <c r="BQ73" s="427"/>
      <c r="BR73" s="427"/>
      <c r="BS73" s="424"/>
      <c r="BT73" s="424"/>
      <c r="BU73" s="424"/>
      <c r="BV73" s="424"/>
      <c r="BW73" s="424"/>
      <c r="BX73" s="424"/>
      <c r="BY73" s="424"/>
      <c r="BZ73" s="424"/>
      <c r="CA73" s="424"/>
      <c r="CB73" s="424"/>
      <c r="CC73" s="424"/>
      <c r="CD73" s="424"/>
      <c r="CE73" s="424"/>
      <c r="CF73" s="424"/>
      <c r="CG73" s="424"/>
      <c r="CH73" s="424"/>
      <c r="CI73" s="424"/>
      <c r="CJ73" s="424"/>
      <c r="CK73" s="424"/>
      <c r="CL73" s="424"/>
      <c r="CM73" s="424"/>
      <c r="CN73" s="424"/>
      <c r="CO73" s="424"/>
      <c r="CP73" s="424"/>
      <c r="CQ73" s="424"/>
      <c r="CR73" s="424"/>
      <c r="CS73" s="424"/>
      <c r="CT73" s="424"/>
      <c r="CU73" s="424"/>
      <c r="CV73" s="424"/>
      <c r="CW73" s="424"/>
      <c r="CX73" s="424"/>
      <c r="CY73" s="424"/>
      <c r="CZ73" s="424"/>
      <c r="DA73" s="424"/>
      <c r="DB73" s="424"/>
      <c r="DC73" s="424"/>
      <c r="DD73" s="424"/>
      <c r="DE73" s="424"/>
      <c r="DF73" s="424"/>
      <c r="DG73" s="424"/>
      <c r="DH73" s="424"/>
      <c r="DI73" s="424"/>
      <c r="DJ73" s="424"/>
      <c r="DK73" s="424"/>
      <c r="DL73" s="424"/>
      <c r="DM73" s="424"/>
      <c r="DN73" s="424"/>
      <c r="DO73" s="424"/>
      <c r="DP73" s="424"/>
      <c r="DQ73" s="424"/>
      <c r="DR73" s="424"/>
      <c r="DS73" s="424"/>
      <c r="DT73" s="424"/>
      <c r="DU73" s="424"/>
      <c r="DV73" s="424"/>
      <c r="DW73" s="424"/>
      <c r="DX73" s="424"/>
      <c r="DY73" s="424"/>
      <c r="DZ73" s="424"/>
      <c r="EA73" s="424"/>
      <c r="EB73" s="424"/>
      <c r="EC73" s="424"/>
      <c r="ED73" s="424"/>
      <c r="EE73" s="424"/>
      <c r="EF73" s="424"/>
      <c r="EG73" s="424"/>
      <c r="EH73" s="424"/>
      <c r="EI73" s="424"/>
      <c r="EJ73" s="424"/>
      <c r="EK73" s="424"/>
      <c r="EL73" s="424"/>
      <c r="EM73" s="424"/>
      <c r="EN73" s="424"/>
      <c r="EO73" s="424"/>
      <c r="EP73" s="424"/>
      <c r="EQ73" s="424"/>
      <c r="ER73" s="424"/>
      <c r="ES73" s="424"/>
      <c r="ET73" s="424"/>
      <c r="EU73" s="424"/>
      <c r="EV73" s="424"/>
    </row>
    <row r="74" spans="1:152" s="242" customFormat="1" x14ac:dyDescent="0.25">
      <c r="A74" s="243"/>
      <c r="B74" s="244" t="s">
        <v>200</v>
      </c>
      <c r="C74" s="240">
        <f>'TSP Detailed Budget'!D247</f>
        <v>0</v>
      </c>
      <c r="D74" s="240">
        <f>'TSP Detailed Budget'!E247</f>
        <v>21000</v>
      </c>
      <c r="E74" s="240">
        <f>'TSP Detailed Budget'!F247</f>
        <v>42000</v>
      </c>
      <c r="F74" s="240">
        <f>'TSP Detailed Budget'!G247</f>
        <v>63000</v>
      </c>
      <c r="G74" s="240">
        <f>'TSP Detailed Budget'!H247</f>
        <v>63000</v>
      </c>
      <c r="H74" s="187">
        <f>SUM(C74:G74)</f>
        <v>189000</v>
      </c>
      <c r="I74" s="472"/>
      <c r="J74" s="472"/>
      <c r="K74" s="472"/>
      <c r="L74" s="472"/>
      <c r="M74" s="472"/>
      <c r="N74" s="473"/>
      <c r="O74" s="472"/>
      <c r="P74" s="472"/>
      <c r="Q74" s="472"/>
      <c r="R74" s="474"/>
      <c r="S74" s="474"/>
      <c r="T74" s="473"/>
      <c r="U74" s="472"/>
      <c r="V74" s="472"/>
      <c r="W74" s="472"/>
      <c r="X74" s="474"/>
      <c r="Y74" s="474"/>
      <c r="Z74" s="473"/>
      <c r="AA74" s="472"/>
      <c r="AB74" s="472"/>
      <c r="AC74" s="472"/>
      <c r="AD74" s="474"/>
      <c r="AE74" s="474"/>
      <c r="AF74" s="473"/>
      <c r="AG74" s="472"/>
      <c r="AH74" s="472"/>
      <c r="AI74" s="472"/>
      <c r="AJ74" s="474"/>
      <c r="AK74" s="474"/>
      <c r="AL74" s="473"/>
      <c r="AM74" s="431"/>
      <c r="AN74" s="431"/>
      <c r="AO74" s="431"/>
      <c r="AP74" s="431"/>
      <c r="AQ74" s="431"/>
      <c r="AR74" s="431"/>
      <c r="AS74" s="431"/>
      <c r="AT74" s="431"/>
      <c r="AU74" s="431"/>
      <c r="AV74" s="431"/>
      <c r="AW74" s="431"/>
      <c r="AX74" s="431"/>
      <c r="AY74" s="431"/>
      <c r="AZ74" s="431"/>
      <c r="BA74" s="431"/>
      <c r="BB74" s="431"/>
      <c r="BC74" s="431"/>
      <c r="BD74" s="431"/>
      <c r="BE74" s="431"/>
      <c r="BF74" s="431"/>
      <c r="BG74" s="431"/>
      <c r="BH74" s="431"/>
      <c r="BI74" s="431"/>
      <c r="BJ74" s="431"/>
      <c r="BK74" s="431"/>
      <c r="BL74" s="431"/>
      <c r="BM74" s="431"/>
      <c r="BN74" s="431"/>
      <c r="BO74" s="431"/>
      <c r="BP74" s="431"/>
      <c r="BQ74" s="431"/>
      <c r="BR74" s="431"/>
      <c r="BS74" s="428"/>
      <c r="BT74" s="428"/>
      <c r="BU74" s="428"/>
      <c r="BV74" s="428"/>
      <c r="BW74" s="428"/>
      <c r="BX74" s="428"/>
      <c r="BY74" s="428"/>
      <c r="BZ74" s="428"/>
      <c r="CA74" s="428"/>
      <c r="CB74" s="428"/>
      <c r="CC74" s="428"/>
      <c r="CD74" s="428"/>
      <c r="CE74" s="428"/>
      <c r="CF74" s="428"/>
      <c r="CG74" s="428"/>
      <c r="CH74" s="428"/>
      <c r="CI74" s="428"/>
      <c r="CJ74" s="428"/>
      <c r="CK74" s="428"/>
      <c r="CL74" s="428"/>
      <c r="CM74" s="428"/>
      <c r="CN74" s="428"/>
      <c r="CO74" s="428"/>
      <c r="CP74" s="428"/>
      <c r="CQ74" s="428"/>
      <c r="CR74" s="428"/>
      <c r="CS74" s="428"/>
      <c r="CT74" s="428"/>
      <c r="CU74" s="428"/>
      <c r="CV74" s="428"/>
      <c r="CW74" s="428"/>
      <c r="CX74" s="428"/>
      <c r="CY74" s="428"/>
      <c r="CZ74" s="428"/>
      <c r="DA74" s="428"/>
      <c r="DB74" s="428"/>
      <c r="DC74" s="428"/>
      <c r="DD74" s="428"/>
      <c r="DE74" s="428"/>
      <c r="DF74" s="428"/>
      <c r="DG74" s="428"/>
      <c r="DH74" s="428"/>
      <c r="DI74" s="428"/>
      <c r="DJ74" s="428"/>
      <c r="DK74" s="428"/>
      <c r="DL74" s="428"/>
      <c r="DM74" s="428"/>
      <c r="DN74" s="428"/>
      <c r="DO74" s="428"/>
      <c r="DP74" s="428"/>
      <c r="DQ74" s="428"/>
      <c r="DR74" s="428"/>
      <c r="DS74" s="428"/>
      <c r="DT74" s="428"/>
      <c r="DU74" s="428"/>
      <c r="DV74" s="428"/>
      <c r="DW74" s="428"/>
      <c r="DX74" s="428"/>
      <c r="DY74" s="428"/>
      <c r="DZ74" s="428"/>
      <c r="EA74" s="428"/>
      <c r="EB74" s="428"/>
      <c r="EC74" s="428"/>
      <c r="ED74" s="428"/>
      <c r="EE74" s="428"/>
      <c r="EF74" s="428"/>
      <c r="EG74" s="428"/>
      <c r="EH74" s="428"/>
      <c r="EI74" s="428"/>
      <c r="EJ74" s="428"/>
      <c r="EK74" s="428"/>
      <c r="EL74" s="428"/>
      <c r="EM74" s="428"/>
      <c r="EN74" s="428"/>
      <c r="EO74" s="428"/>
      <c r="EP74" s="428"/>
      <c r="EQ74" s="428"/>
      <c r="ER74" s="428"/>
      <c r="ES74" s="428"/>
      <c r="ET74" s="428"/>
      <c r="EU74" s="428"/>
      <c r="EV74" s="428"/>
    </row>
    <row r="75" spans="1:152" s="203" customFormat="1" x14ac:dyDescent="0.25">
      <c r="A75" s="209" t="s">
        <v>203</v>
      </c>
      <c r="B75" s="210" t="s">
        <v>204</v>
      </c>
      <c r="C75" s="201">
        <f>C76</f>
        <v>0</v>
      </c>
      <c r="D75" s="201">
        <f t="shared" ref="D75" si="36">D76</f>
        <v>4000</v>
      </c>
      <c r="E75" s="201">
        <f t="shared" ref="E75" si="37">E76</f>
        <v>0</v>
      </c>
      <c r="F75" s="201">
        <f t="shared" ref="F75" si="38">F76</f>
        <v>0</v>
      </c>
      <c r="G75" s="201">
        <f t="shared" ref="G75:H75" si="39">G76</f>
        <v>4000</v>
      </c>
      <c r="H75" s="202">
        <f t="shared" si="39"/>
        <v>8000</v>
      </c>
      <c r="I75" s="456"/>
      <c r="J75" s="456"/>
      <c r="K75" s="456"/>
      <c r="L75" s="456"/>
      <c r="M75" s="456"/>
      <c r="N75" s="471"/>
      <c r="O75" s="456"/>
      <c r="P75" s="456"/>
      <c r="Q75" s="456"/>
      <c r="R75" s="458"/>
      <c r="S75" s="458"/>
      <c r="T75" s="471"/>
      <c r="U75" s="456"/>
      <c r="V75" s="456"/>
      <c r="W75" s="456"/>
      <c r="X75" s="458"/>
      <c r="Y75" s="458"/>
      <c r="Z75" s="471"/>
      <c r="AA75" s="456"/>
      <c r="AB75" s="456"/>
      <c r="AC75" s="456"/>
      <c r="AD75" s="458"/>
      <c r="AE75" s="458"/>
      <c r="AF75" s="471"/>
      <c r="AG75" s="456"/>
      <c r="AH75" s="456"/>
      <c r="AI75" s="456"/>
      <c r="AJ75" s="458"/>
      <c r="AK75" s="458"/>
      <c r="AL75" s="471"/>
      <c r="AM75" s="427"/>
      <c r="AN75" s="427"/>
      <c r="AO75" s="427"/>
      <c r="AP75" s="427"/>
      <c r="AQ75" s="427"/>
      <c r="AR75" s="427"/>
      <c r="AS75" s="427"/>
      <c r="AT75" s="427"/>
      <c r="AU75" s="427"/>
      <c r="AV75" s="427"/>
      <c r="AW75" s="427"/>
      <c r="AX75" s="427"/>
      <c r="AY75" s="427"/>
      <c r="AZ75" s="427"/>
      <c r="BA75" s="427"/>
      <c r="BB75" s="427"/>
      <c r="BC75" s="427"/>
      <c r="BD75" s="427"/>
      <c r="BE75" s="427"/>
      <c r="BF75" s="427"/>
      <c r="BG75" s="427"/>
      <c r="BH75" s="427"/>
      <c r="BI75" s="427"/>
      <c r="BJ75" s="427"/>
      <c r="BK75" s="427"/>
      <c r="BL75" s="427"/>
      <c r="BM75" s="427"/>
      <c r="BN75" s="427"/>
      <c r="BO75" s="427"/>
      <c r="BP75" s="427"/>
      <c r="BQ75" s="427"/>
      <c r="BR75" s="427"/>
      <c r="BS75" s="424"/>
      <c r="BT75" s="424"/>
      <c r="BU75" s="424"/>
      <c r="BV75" s="424"/>
      <c r="BW75" s="424"/>
      <c r="BX75" s="424"/>
      <c r="BY75" s="424"/>
      <c r="BZ75" s="424"/>
      <c r="CA75" s="424"/>
      <c r="CB75" s="424"/>
      <c r="CC75" s="424"/>
      <c r="CD75" s="424"/>
      <c r="CE75" s="424"/>
      <c r="CF75" s="424"/>
      <c r="CG75" s="424"/>
      <c r="CH75" s="424"/>
      <c r="CI75" s="424"/>
      <c r="CJ75" s="424"/>
      <c r="CK75" s="424"/>
      <c r="CL75" s="424"/>
      <c r="CM75" s="424"/>
      <c r="CN75" s="424"/>
      <c r="CO75" s="424"/>
      <c r="CP75" s="424"/>
      <c r="CQ75" s="424"/>
      <c r="CR75" s="424"/>
      <c r="CS75" s="424"/>
      <c r="CT75" s="424"/>
      <c r="CU75" s="424"/>
      <c r="CV75" s="424"/>
      <c r="CW75" s="424"/>
      <c r="CX75" s="424"/>
      <c r="CY75" s="424"/>
      <c r="CZ75" s="424"/>
      <c r="DA75" s="424"/>
      <c r="DB75" s="424"/>
      <c r="DC75" s="424"/>
      <c r="DD75" s="424"/>
      <c r="DE75" s="424"/>
      <c r="DF75" s="424"/>
      <c r="DG75" s="424"/>
      <c r="DH75" s="424"/>
      <c r="DI75" s="424"/>
      <c r="DJ75" s="424"/>
      <c r="DK75" s="424"/>
      <c r="DL75" s="424"/>
      <c r="DM75" s="424"/>
      <c r="DN75" s="424"/>
      <c r="DO75" s="424"/>
      <c r="DP75" s="424"/>
      <c r="DQ75" s="424"/>
      <c r="DR75" s="424"/>
      <c r="DS75" s="424"/>
      <c r="DT75" s="424"/>
      <c r="DU75" s="424"/>
      <c r="DV75" s="424"/>
      <c r="DW75" s="424"/>
      <c r="DX75" s="424"/>
      <c r="DY75" s="424"/>
      <c r="DZ75" s="424"/>
      <c r="EA75" s="424"/>
      <c r="EB75" s="424"/>
      <c r="EC75" s="424"/>
      <c r="ED75" s="424"/>
      <c r="EE75" s="424"/>
      <c r="EF75" s="424"/>
      <c r="EG75" s="424"/>
      <c r="EH75" s="424"/>
      <c r="EI75" s="424"/>
      <c r="EJ75" s="424"/>
      <c r="EK75" s="424"/>
      <c r="EL75" s="424"/>
      <c r="EM75" s="424"/>
      <c r="EN75" s="424"/>
      <c r="EO75" s="424"/>
      <c r="EP75" s="424"/>
      <c r="EQ75" s="424"/>
      <c r="ER75" s="424"/>
      <c r="ES75" s="424"/>
      <c r="ET75" s="424"/>
      <c r="EU75" s="424"/>
      <c r="EV75" s="424"/>
    </row>
    <row r="76" spans="1:152" s="242" customFormat="1" x14ac:dyDescent="0.25">
      <c r="A76" s="243"/>
      <c r="B76" s="244" t="s">
        <v>205</v>
      </c>
      <c r="C76" s="240">
        <f>'TSP Detailed Budget'!D253</f>
        <v>0</v>
      </c>
      <c r="D76" s="240">
        <f>'TSP Detailed Budget'!E253</f>
        <v>4000</v>
      </c>
      <c r="E76" s="240">
        <f>'TSP Detailed Budget'!F253</f>
        <v>0</v>
      </c>
      <c r="F76" s="240">
        <f>'TSP Detailed Budget'!G253</f>
        <v>0</v>
      </c>
      <c r="G76" s="240">
        <f>'TSP Detailed Budget'!H253</f>
        <v>4000</v>
      </c>
      <c r="H76" s="187">
        <f>SUM(C76:G76)</f>
        <v>8000</v>
      </c>
      <c r="I76" s="472"/>
      <c r="J76" s="472"/>
      <c r="K76" s="472"/>
      <c r="L76" s="472"/>
      <c r="M76" s="472"/>
      <c r="N76" s="473"/>
      <c r="O76" s="472"/>
      <c r="P76" s="472"/>
      <c r="Q76" s="472"/>
      <c r="R76" s="474"/>
      <c r="S76" s="474"/>
      <c r="T76" s="473"/>
      <c r="U76" s="472"/>
      <c r="V76" s="472"/>
      <c r="W76" s="472"/>
      <c r="X76" s="474"/>
      <c r="Y76" s="474"/>
      <c r="Z76" s="473"/>
      <c r="AA76" s="472"/>
      <c r="AB76" s="472"/>
      <c r="AC76" s="472"/>
      <c r="AD76" s="474"/>
      <c r="AE76" s="474"/>
      <c r="AF76" s="473"/>
      <c r="AG76" s="472"/>
      <c r="AH76" s="472"/>
      <c r="AI76" s="472"/>
      <c r="AJ76" s="474"/>
      <c r="AK76" s="474"/>
      <c r="AL76" s="473"/>
      <c r="AM76" s="431"/>
      <c r="AN76" s="431"/>
      <c r="AO76" s="431"/>
      <c r="AP76" s="431"/>
      <c r="AQ76" s="431"/>
      <c r="AR76" s="431"/>
      <c r="AS76" s="431"/>
      <c r="AT76" s="431"/>
      <c r="AU76" s="431"/>
      <c r="AV76" s="431"/>
      <c r="AW76" s="431"/>
      <c r="AX76" s="431"/>
      <c r="AY76" s="431"/>
      <c r="AZ76" s="431"/>
      <c r="BA76" s="431"/>
      <c r="BB76" s="431"/>
      <c r="BC76" s="431"/>
      <c r="BD76" s="431"/>
      <c r="BE76" s="431"/>
      <c r="BF76" s="431"/>
      <c r="BG76" s="431"/>
      <c r="BH76" s="431"/>
      <c r="BI76" s="431"/>
      <c r="BJ76" s="431"/>
      <c r="BK76" s="431"/>
      <c r="BL76" s="431"/>
      <c r="BM76" s="431"/>
      <c r="BN76" s="431"/>
      <c r="BO76" s="431"/>
      <c r="BP76" s="431"/>
      <c r="BQ76" s="431"/>
      <c r="BR76" s="431"/>
      <c r="BS76" s="428"/>
      <c r="BT76" s="428"/>
      <c r="BU76" s="428"/>
      <c r="BV76" s="428"/>
      <c r="BW76" s="428"/>
      <c r="BX76" s="428"/>
      <c r="BY76" s="428"/>
      <c r="BZ76" s="428"/>
      <c r="CA76" s="428"/>
      <c r="CB76" s="428"/>
      <c r="CC76" s="428"/>
      <c r="CD76" s="428"/>
      <c r="CE76" s="428"/>
      <c r="CF76" s="428"/>
      <c r="CG76" s="428"/>
      <c r="CH76" s="428"/>
      <c r="CI76" s="428"/>
      <c r="CJ76" s="428"/>
      <c r="CK76" s="428"/>
      <c r="CL76" s="428"/>
      <c r="CM76" s="428"/>
      <c r="CN76" s="428"/>
      <c r="CO76" s="428"/>
      <c r="CP76" s="428"/>
      <c r="CQ76" s="428"/>
      <c r="CR76" s="428"/>
      <c r="CS76" s="428"/>
      <c r="CT76" s="428"/>
      <c r="CU76" s="428"/>
      <c r="CV76" s="428"/>
      <c r="CW76" s="428"/>
      <c r="CX76" s="428"/>
      <c r="CY76" s="428"/>
      <c r="CZ76" s="428"/>
      <c r="DA76" s="428"/>
      <c r="DB76" s="428"/>
      <c r="DC76" s="428"/>
      <c r="DD76" s="428"/>
      <c r="DE76" s="428"/>
      <c r="DF76" s="428"/>
      <c r="DG76" s="428"/>
      <c r="DH76" s="428"/>
      <c r="DI76" s="428"/>
      <c r="DJ76" s="428"/>
      <c r="DK76" s="428"/>
      <c r="DL76" s="428"/>
      <c r="DM76" s="428"/>
      <c r="DN76" s="428"/>
      <c r="DO76" s="428"/>
      <c r="DP76" s="428"/>
      <c r="DQ76" s="428"/>
      <c r="DR76" s="428"/>
      <c r="DS76" s="428"/>
      <c r="DT76" s="428"/>
      <c r="DU76" s="428"/>
      <c r="DV76" s="428"/>
      <c r="DW76" s="428"/>
      <c r="DX76" s="428"/>
      <c r="DY76" s="428"/>
      <c r="DZ76" s="428"/>
      <c r="EA76" s="428"/>
      <c r="EB76" s="428"/>
      <c r="EC76" s="428"/>
      <c r="ED76" s="428"/>
      <c r="EE76" s="428"/>
      <c r="EF76" s="428"/>
      <c r="EG76" s="428"/>
      <c r="EH76" s="428"/>
      <c r="EI76" s="428"/>
      <c r="EJ76" s="428"/>
      <c r="EK76" s="428"/>
      <c r="EL76" s="428"/>
      <c r="EM76" s="428"/>
      <c r="EN76" s="428"/>
      <c r="EO76" s="428"/>
      <c r="EP76" s="428"/>
      <c r="EQ76" s="428"/>
      <c r="ER76" s="428"/>
      <c r="ES76" s="428"/>
      <c r="ET76" s="428"/>
      <c r="EU76" s="428"/>
      <c r="EV76" s="428"/>
    </row>
    <row r="77" spans="1:152" s="203" customFormat="1" ht="28.8" x14ac:dyDescent="0.25">
      <c r="A77" s="209" t="s">
        <v>207</v>
      </c>
      <c r="B77" s="210" t="s">
        <v>208</v>
      </c>
      <c r="C77" s="201">
        <f>C78</f>
        <v>0</v>
      </c>
      <c r="D77" s="201">
        <f t="shared" ref="D77:H77" si="40">D78</f>
        <v>9600</v>
      </c>
      <c r="E77" s="201">
        <f t="shared" si="40"/>
        <v>4800</v>
      </c>
      <c r="F77" s="201">
        <f t="shared" si="40"/>
        <v>0</v>
      </c>
      <c r="G77" s="201">
        <f t="shared" si="40"/>
        <v>0</v>
      </c>
      <c r="H77" s="202">
        <f t="shared" si="40"/>
        <v>14400</v>
      </c>
      <c r="I77" s="456"/>
      <c r="J77" s="456"/>
      <c r="K77" s="456"/>
      <c r="L77" s="456"/>
      <c r="M77" s="456"/>
      <c r="N77" s="471"/>
      <c r="O77" s="456"/>
      <c r="P77" s="456"/>
      <c r="Q77" s="456"/>
      <c r="R77" s="458"/>
      <c r="S77" s="458"/>
      <c r="T77" s="471"/>
      <c r="U77" s="456"/>
      <c r="V77" s="456"/>
      <c r="W77" s="456"/>
      <c r="X77" s="458"/>
      <c r="Y77" s="458"/>
      <c r="Z77" s="471"/>
      <c r="AA77" s="456"/>
      <c r="AB77" s="456"/>
      <c r="AC77" s="456"/>
      <c r="AD77" s="458"/>
      <c r="AE77" s="458"/>
      <c r="AF77" s="471"/>
      <c r="AG77" s="456"/>
      <c r="AH77" s="456"/>
      <c r="AI77" s="456"/>
      <c r="AJ77" s="458"/>
      <c r="AK77" s="458"/>
      <c r="AL77" s="471"/>
      <c r="AM77" s="427"/>
      <c r="AN77" s="427"/>
      <c r="AO77" s="427"/>
      <c r="AP77" s="427"/>
      <c r="AQ77" s="427"/>
      <c r="AR77" s="427"/>
      <c r="AS77" s="427"/>
      <c r="AT77" s="427"/>
      <c r="AU77" s="427"/>
      <c r="AV77" s="427"/>
      <c r="AW77" s="427"/>
      <c r="AX77" s="427"/>
      <c r="AY77" s="427"/>
      <c r="AZ77" s="427"/>
      <c r="BA77" s="427"/>
      <c r="BB77" s="427"/>
      <c r="BC77" s="427"/>
      <c r="BD77" s="427"/>
      <c r="BE77" s="427"/>
      <c r="BF77" s="427"/>
      <c r="BG77" s="427"/>
      <c r="BH77" s="427"/>
      <c r="BI77" s="427"/>
      <c r="BJ77" s="427"/>
      <c r="BK77" s="427"/>
      <c r="BL77" s="427"/>
      <c r="BM77" s="427"/>
      <c r="BN77" s="427"/>
      <c r="BO77" s="427"/>
      <c r="BP77" s="427"/>
      <c r="BQ77" s="427"/>
      <c r="BR77" s="427"/>
      <c r="BS77" s="424"/>
      <c r="BT77" s="424"/>
      <c r="BU77" s="424"/>
      <c r="BV77" s="424"/>
      <c r="BW77" s="424"/>
      <c r="BX77" s="424"/>
      <c r="BY77" s="424"/>
      <c r="BZ77" s="424"/>
      <c r="CA77" s="424"/>
      <c r="CB77" s="424"/>
      <c r="CC77" s="424"/>
      <c r="CD77" s="424"/>
      <c r="CE77" s="424"/>
      <c r="CF77" s="424"/>
      <c r="CG77" s="424"/>
      <c r="CH77" s="424"/>
      <c r="CI77" s="424"/>
      <c r="CJ77" s="424"/>
      <c r="CK77" s="424"/>
      <c r="CL77" s="424"/>
      <c r="CM77" s="424"/>
      <c r="CN77" s="424"/>
      <c r="CO77" s="424"/>
      <c r="CP77" s="424"/>
      <c r="CQ77" s="424"/>
      <c r="CR77" s="424"/>
      <c r="CS77" s="424"/>
      <c r="CT77" s="424"/>
      <c r="CU77" s="424"/>
      <c r="CV77" s="424"/>
      <c r="CW77" s="424"/>
      <c r="CX77" s="424"/>
      <c r="CY77" s="424"/>
      <c r="CZ77" s="424"/>
      <c r="DA77" s="424"/>
      <c r="DB77" s="424"/>
      <c r="DC77" s="424"/>
      <c r="DD77" s="424"/>
      <c r="DE77" s="424"/>
      <c r="DF77" s="424"/>
      <c r="DG77" s="424"/>
      <c r="DH77" s="424"/>
      <c r="DI77" s="424"/>
      <c r="DJ77" s="424"/>
      <c r="DK77" s="424"/>
      <c r="DL77" s="424"/>
      <c r="DM77" s="424"/>
      <c r="DN77" s="424"/>
      <c r="DO77" s="424"/>
      <c r="DP77" s="424"/>
      <c r="DQ77" s="424"/>
      <c r="DR77" s="424"/>
      <c r="DS77" s="424"/>
      <c r="DT77" s="424"/>
      <c r="DU77" s="424"/>
      <c r="DV77" s="424"/>
      <c r="DW77" s="424"/>
      <c r="DX77" s="424"/>
      <c r="DY77" s="424"/>
      <c r="DZ77" s="424"/>
      <c r="EA77" s="424"/>
      <c r="EB77" s="424"/>
      <c r="EC77" s="424"/>
      <c r="ED77" s="424"/>
      <c r="EE77" s="424"/>
      <c r="EF77" s="424"/>
      <c r="EG77" s="424"/>
      <c r="EH77" s="424"/>
      <c r="EI77" s="424"/>
      <c r="EJ77" s="424"/>
      <c r="EK77" s="424"/>
      <c r="EL77" s="424"/>
      <c r="EM77" s="424"/>
      <c r="EN77" s="424"/>
      <c r="EO77" s="424"/>
      <c r="EP77" s="424"/>
      <c r="EQ77" s="424"/>
      <c r="ER77" s="424"/>
      <c r="ES77" s="424"/>
      <c r="ET77" s="424"/>
      <c r="EU77" s="424"/>
      <c r="EV77" s="424"/>
    </row>
    <row r="78" spans="1:152" s="242" customFormat="1" x14ac:dyDescent="0.25">
      <c r="A78" s="243"/>
      <c r="B78" s="244" t="s">
        <v>215</v>
      </c>
      <c r="C78" s="240">
        <f>'TSP Detailed Budget'!D260</f>
        <v>0</v>
      </c>
      <c r="D78" s="240">
        <f>'TSP Detailed Budget'!E260</f>
        <v>9600</v>
      </c>
      <c r="E78" s="240">
        <f>'TSP Detailed Budget'!F260</f>
        <v>4800</v>
      </c>
      <c r="F78" s="240">
        <f>'TSP Detailed Budget'!G260</f>
        <v>0</v>
      </c>
      <c r="G78" s="240">
        <f>'TSP Detailed Budget'!H260</f>
        <v>0</v>
      </c>
      <c r="H78" s="187">
        <f>SUM(C78:G78)</f>
        <v>14400</v>
      </c>
      <c r="I78" s="472"/>
      <c r="J78" s="472"/>
      <c r="K78" s="472"/>
      <c r="L78" s="472"/>
      <c r="M78" s="472"/>
      <c r="N78" s="473"/>
      <c r="O78" s="472"/>
      <c r="P78" s="472"/>
      <c r="Q78" s="472"/>
      <c r="R78" s="474"/>
      <c r="S78" s="474"/>
      <c r="T78" s="473"/>
      <c r="U78" s="472"/>
      <c r="V78" s="472"/>
      <c r="W78" s="472"/>
      <c r="X78" s="474"/>
      <c r="Y78" s="474"/>
      <c r="Z78" s="473"/>
      <c r="AA78" s="472"/>
      <c r="AB78" s="472"/>
      <c r="AC78" s="472"/>
      <c r="AD78" s="474"/>
      <c r="AE78" s="474"/>
      <c r="AF78" s="473"/>
      <c r="AG78" s="472"/>
      <c r="AH78" s="472"/>
      <c r="AI78" s="472"/>
      <c r="AJ78" s="474"/>
      <c r="AK78" s="474"/>
      <c r="AL78" s="473"/>
      <c r="AM78" s="431"/>
      <c r="AN78" s="431"/>
      <c r="AO78" s="431"/>
      <c r="AP78" s="431"/>
      <c r="AQ78" s="431"/>
      <c r="AR78" s="431"/>
      <c r="AS78" s="431"/>
      <c r="AT78" s="431"/>
      <c r="AU78" s="431"/>
      <c r="AV78" s="431"/>
      <c r="AW78" s="431"/>
      <c r="AX78" s="431"/>
      <c r="AY78" s="431"/>
      <c r="AZ78" s="431"/>
      <c r="BA78" s="431"/>
      <c r="BB78" s="431"/>
      <c r="BC78" s="431"/>
      <c r="BD78" s="431"/>
      <c r="BE78" s="431"/>
      <c r="BF78" s="431"/>
      <c r="BG78" s="431"/>
      <c r="BH78" s="431"/>
      <c r="BI78" s="431"/>
      <c r="BJ78" s="431"/>
      <c r="BK78" s="431"/>
      <c r="BL78" s="431"/>
      <c r="BM78" s="431"/>
      <c r="BN78" s="431"/>
      <c r="BO78" s="431"/>
      <c r="BP78" s="431"/>
      <c r="BQ78" s="431"/>
      <c r="BR78" s="431"/>
      <c r="BS78" s="428"/>
      <c r="BT78" s="428"/>
      <c r="BU78" s="428"/>
      <c r="BV78" s="428"/>
      <c r="BW78" s="428"/>
      <c r="BX78" s="428"/>
      <c r="BY78" s="428"/>
      <c r="BZ78" s="428"/>
      <c r="CA78" s="428"/>
      <c r="CB78" s="428"/>
      <c r="CC78" s="428"/>
      <c r="CD78" s="428"/>
      <c r="CE78" s="428"/>
      <c r="CF78" s="428"/>
      <c r="CG78" s="428"/>
      <c r="CH78" s="428"/>
      <c r="CI78" s="428"/>
      <c r="CJ78" s="428"/>
      <c r="CK78" s="428"/>
      <c r="CL78" s="428"/>
      <c r="CM78" s="428"/>
      <c r="CN78" s="428"/>
      <c r="CO78" s="428"/>
      <c r="CP78" s="428"/>
      <c r="CQ78" s="428"/>
      <c r="CR78" s="428"/>
      <c r="CS78" s="428"/>
      <c r="CT78" s="428"/>
      <c r="CU78" s="428"/>
      <c r="CV78" s="428"/>
      <c r="CW78" s="428"/>
      <c r="CX78" s="428"/>
      <c r="CY78" s="428"/>
      <c r="CZ78" s="428"/>
      <c r="DA78" s="428"/>
      <c r="DB78" s="428"/>
      <c r="DC78" s="428"/>
      <c r="DD78" s="428"/>
      <c r="DE78" s="428"/>
      <c r="DF78" s="428"/>
      <c r="DG78" s="428"/>
      <c r="DH78" s="428"/>
      <c r="DI78" s="428"/>
      <c r="DJ78" s="428"/>
      <c r="DK78" s="428"/>
      <c r="DL78" s="428"/>
      <c r="DM78" s="428"/>
      <c r="DN78" s="428"/>
      <c r="DO78" s="428"/>
      <c r="DP78" s="428"/>
      <c r="DQ78" s="428"/>
      <c r="DR78" s="428"/>
      <c r="DS78" s="428"/>
      <c r="DT78" s="428"/>
      <c r="DU78" s="428"/>
      <c r="DV78" s="428"/>
      <c r="DW78" s="428"/>
      <c r="DX78" s="428"/>
      <c r="DY78" s="428"/>
      <c r="DZ78" s="428"/>
      <c r="EA78" s="428"/>
      <c r="EB78" s="428"/>
      <c r="EC78" s="428"/>
      <c r="ED78" s="428"/>
      <c r="EE78" s="428"/>
      <c r="EF78" s="428"/>
      <c r="EG78" s="428"/>
      <c r="EH78" s="428"/>
      <c r="EI78" s="428"/>
      <c r="EJ78" s="428"/>
      <c r="EK78" s="428"/>
      <c r="EL78" s="428"/>
      <c r="EM78" s="428"/>
      <c r="EN78" s="428"/>
      <c r="EO78" s="428"/>
      <c r="EP78" s="428"/>
      <c r="EQ78" s="428"/>
      <c r="ER78" s="428"/>
      <c r="ES78" s="428"/>
      <c r="ET78" s="428"/>
      <c r="EU78" s="428"/>
      <c r="EV78" s="428"/>
    </row>
    <row r="79" spans="1:152" s="203" customFormat="1" x14ac:dyDescent="0.25">
      <c r="A79" s="209" t="s">
        <v>218</v>
      </c>
      <c r="B79" s="210" t="s">
        <v>219</v>
      </c>
      <c r="C79" s="201">
        <f>C80</f>
        <v>0</v>
      </c>
      <c r="D79" s="201">
        <f t="shared" ref="D79" si="41">D80</f>
        <v>24600</v>
      </c>
      <c r="E79" s="201">
        <f t="shared" ref="E79" si="42">E80</f>
        <v>24600</v>
      </c>
      <c r="F79" s="201">
        <f t="shared" ref="F79" si="43">F80</f>
        <v>0</v>
      </c>
      <c r="G79" s="201">
        <f t="shared" ref="G79:H79" si="44">G80</f>
        <v>0</v>
      </c>
      <c r="H79" s="202">
        <f t="shared" si="44"/>
        <v>49200</v>
      </c>
      <c r="I79" s="456"/>
      <c r="J79" s="456"/>
      <c r="K79" s="456"/>
      <c r="L79" s="456"/>
      <c r="M79" s="456"/>
      <c r="N79" s="471"/>
      <c r="O79" s="456"/>
      <c r="P79" s="456"/>
      <c r="Q79" s="456"/>
      <c r="R79" s="458"/>
      <c r="S79" s="458"/>
      <c r="T79" s="471"/>
      <c r="U79" s="456"/>
      <c r="V79" s="456"/>
      <c r="W79" s="456"/>
      <c r="X79" s="458"/>
      <c r="Y79" s="458"/>
      <c r="Z79" s="471"/>
      <c r="AA79" s="456"/>
      <c r="AB79" s="456"/>
      <c r="AC79" s="456"/>
      <c r="AD79" s="458"/>
      <c r="AE79" s="458"/>
      <c r="AF79" s="471"/>
      <c r="AG79" s="456"/>
      <c r="AH79" s="456"/>
      <c r="AI79" s="456"/>
      <c r="AJ79" s="458"/>
      <c r="AK79" s="458"/>
      <c r="AL79" s="471"/>
      <c r="AM79" s="427"/>
      <c r="AN79" s="427"/>
      <c r="AO79" s="427"/>
      <c r="AP79" s="427"/>
      <c r="AQ79" s="427"/>
      <c r="AR79" s="427"/>
      <c r="AS79" s="427"/>
      <c r="AT79" s="427"/>
      <c r="AU79" s="427"/>
      <c r="AV79" s="427"/>
      <c r="AW79" s="427"/>
      <c r="AX79" s="427"/>
      <c r="AY79" s="427"/>
      <c r="AZ79" s="427"/>
      <c r="BA79" s="427"/>
      <c r="BB79" s="427"/>
      <c r="BC79" s="427"/>
      <c r="BD79" s="427"/>
      <c r="BE79" s="427"/>
      <c r="BF79" s="427"/>
      <c r="BG79" s="427"/>
      <c r="BH79" s="427"/>
      <c r="BI79" s="427"/>
      <c r="BJ79" s="427"/>
      <c r="BK79" s="427"/>
      <c r="BL79" s="427"/>
      <c r="BM79" s="427"/>
      <c r="BN79" s="427"/>
      <c r="BO79" s="427"/>
      <c r="BP79" s="427"/>
      <c r="BQ79" s="427"/>
      <c r="BR79" s="427"/>
      <c r="BS79" s="424"/>
      <c r="BT79" s="424"/>
      <c r="BU79" s="424"/>
      <c r="BV79" s="424"/>
      <c r="BW79" s="424"/>
      <c r="BX79" s="424"/>
      <c r="BY79" s="424"/>
      <c r="BZ79" s="424"/>
      <c r="CA79" s="424"/>
      <c r="CB79" s="424"/>
      <c r="CC79" s="424"/>
      <c r="CD79" s="424"/>
      <c r="CE79" s="424"/>
      <c r="CF79" s="424"/>
      <c r="CG79" s="424"/>
      <c r="CH79" s="424"/>
      <c r="CI79" s="424"/>
      <c r="CJ79" s="424"/>
      <c r="CK79" s="424"/>
      <c r="CL79" s="424"/>
      <c r="CM79" s="424"/>
      <c r="CN79" s="424"/>
      <c r="CO79" s="424"/>
      <c r="CP79" s="424"/>
      <c r="CQ79" s="424"/>
      <c r="CR79" s="424"/>
      <c r="CS79" s="424"/>
      <c r="CT79" s="424"/>
      <c r="CU79" s="424"/>
      <c r="CV79" s="424"/>
      <c r="CW79" s="424"/>
      <c r="CX79" s="424"/>
      <c r="CY79" s="424"/>
      <c r="CZ79" s="424"/>
      <c r="DA79" s="424"/>
      <c r="DB79" s="424"/>
      <c r="DC79" s="424"/>
      <c r="DD79" s="424"/>
      <c r="DE79" s="424"/>
      <c r="DF79" s="424"/>
      <c r="DG79" s="424"/>
      <c r="DH79" s="424"/>
      <c r="DI79" s="424"/>
      <c r="DJ79" s="424"/>
      <c r="DK79" s="424"/>
      <c r="DL79" s="424"/>
      <c r="DM79" s="424"/>
      <c r="DN79" s="424"/>
      <c r="DO79" s="424"/>
      <c r="DP79" s="424"/>
      <c r="DQ79" s="424"/>
      <c r="DR79" s="424"/>
      <c r="DS79" s="424"/>
      <c r="DT79" s="424"/>
      <c r="DU79" s="424"/>
      <c r="DV79" s="424"/>
      <c r="DW79" s="424"/>
      <c r="DX79" s="424"/>
      <c r="DY79" s="424"/>
      <c r="DZ79" s="424"/>
      <c r="EA79" s="424"/>
      <c r="EB79" s="424"/>
      <c r="EC79" s="424"/>
      <c r="ED79" s="424"/>
      <c r="EE79" s="424"/>
      <c r="EF79" s="424"/>
      <c r="EG79" s="424"/>
      <c r="EH79" s="424"/>
      <c r="EI79" s="424"/>
      <c r="EJ79" s="424"/>
      <c r="EK79" s="424"/>
      <c r="EL79" s="424"/>
      <c r="EM79" s="424"/>
      <c r="EN79" s="424"/>
      <c r="EO79" s="424"/>
      <c r="EP79" s="424"/>
      <c r="EQ79" s="424"/>
      <c r="ER79" s="424"/>
      <c r="ES79" s="424"/>
      <c r="ET79" s="424"/>
      <c r="EU79" s="424"/>
      <c r="EV79" s="424"/>
    </row>
    <row r="80" spans="1:152" s="242" customFormat="1" x14ac:dyDescent="0.25">
      <c r="A80" s="243"/>
      <c r="B80" s="257" t="s">
        <v>217</v>
      </c>
      <c r="C80" s="240">
        <f>'TSP Detailed Budget'!D269</f>
        <v>0</v>
      </c>
      <c r="D80" s="240">
        <f>'TSP Detailed Budget'!E269</f>
        <v>24600</v>
      </c>
      <c r="E80" s="240">
        <f>'TSP Detailed Budget'!F269</f>
        <v>24600</v>
      </c>
      <c r="F80" s="240">
        <f>'TSP Detailed Budget'!G269</f>
        <v>0</v>
      </c>
      <c r="G80" s="240">
        <f>'TSP Detailed Budget'!H269</f>
        <v>0</v>
      </c>
      <c r="H80" s="187">
        <f>SUM(C80:G80)</f>
        <v>49200</v>
      </c>
      <c r="I80" s="472"/>
      <c r="J80" s="472"/>
      <c r="K80" s="472"/>
      <c r="L80" s="472"/>
      <c r="M80" s="472"/>
      <c r="N80" s="473"/>
      <c r="O80" s="472"/>
      <c r="P80" s="472"/>
      <c r="Q80" s="472"/>
      <c r="R80" s="474"/>
      <c r="S80" s="474"/>
      <c r="T80" s="473"/>
      <c r="U80" s="472"/>
      <c r="V80" s="472"/>
      <c r="W80" s="472"/>
      <c r="X80" s="474"/>
      <c r="Y80" s="474"/>
      <c r="Z80" s="473"/>
      <c r="AA80" s="472"/>
      <c r="AB80" s="472"/>
      <c r="AC80" s="472"/>
      <c r="AD80" s="474"/>
      <c r="AE80" s="474"/>
      <c r="AF80" s="473"/>
      <c r="AG80" s="472"/>
      <c r="AH80" s="472"/>
      <c r="AI80" s="472"/>
      <c r="AJ80" s="474"/>
      <c r="AK80" s="474"/>
      <c r="AL80" s="473"/>
      <c r="AM80" s="431"/>
      <c r="AN80" s="431"/>
      <c r="AO80" s="431"/>
      <c r="AP80" s="431"/>
      <c r="AQ80" s="431"/>
      <c r="AR80" s="431"/>
      <c r="AS80" s="431"/>
      <c r="AT80" s="431"/>
      <c r="AU80" s="431"/>
      <c r="AV80" s="431"/>
      <c r="AW80" s="431"/>
      <c r="AX80" s="431"/>
      <c r="AY80" s="431"/>
      <c r="AZ80" s="431"/>
      <c r="BA80" s="431"/>
      <c r="BB80" s="431"/>
      <c r="BC80" s="431"/>
      <c r="BD80" s="431"/>
      <c r="BE80" s="431"/>
      <c r="BF80" s="431"/>
      <c r="BG80" s="431"/>
      <c r="BH80" s="431"/>
      <c r="BI80" s="431"/>
      <c r="BJ80" s="431"/>
      <c r="BK80" s="431"/>
      <c r="BL80" s="431"/>
      <c r="BM80" s="431"/>
      <c r="BN80" s="431"/>
      <c r="BO80" s="431"/>
      <c r="BP80" s="431"/>
      <c r="BQ80" s="431"/>
      <c r="BR80" s="431"/>
      <c r="BS80" s="428"/>
      <c r="BT80" s="428"/>
      <c r="BU80" s="428"/>
      <c r="BV80" s="428"/>
      <c r="BW80" s="428"/>
      <c r="BX80" s="428"/>
      <c r="BY80" s="428"/>
      <c r="BZ80" s="428"/>
      <c r="CA80" s="428"/>
      <c r="CB80" s="428"/>
      <c r="CC80" s="428"/>
      <c r="CD80" s="428"/>
      <c r="CE80" s="428"/>
      <c r="CF80" s="428"/>
      <c r="CG80" s="428"/>
      <c r="CH80" s="428"/>
      <c r="CI80" s="428"/>
      <c r="CJ80" s="428"/>
      <c r="CK80" s="428"/>
      <c r="CL80" s="428"/>
      <c r="CM80" s="428"/>
      <c r="CN80" s="428"/>
      <c r="CO80" s="428"/>
      <c r="CP80" s="428"/>
      <c r="CQ80" s="428"/>
      <c r="CR80" s="428"/>
      <c r="CS80" s="428"/>
      <c r="CT80" s="428"/>
      <c r="CU80" s="428"/>
      <c r="CV80" s="428"/>
      <c r="CW80" s="428"/>
      <c r="CX80" s="428"/>
      <c r="CY80" s="428"/>
      <c r="CZ80" s="428"/>
      <c r="DA80" s="428"/>
      <c r="DB80" s="428"/>
      <c r="DC80" s="428"/>
      <c r="DD80" s="428"/>
      <c r="DE80" s="428"/>
      <c r="DF80" s="428"/>
      <c r="DG80" s="428"/>
      <c r="DH80" s="428"/>
      <c r="DI80" s="428"/>
      <c r="DJ80" s="428"/>
      <c r="DK80" s="428"/>
      <c r="DL80" s="428"/>
      <c r="DM80" s="428"/>
      <c r="DN80" s="428"/>
      <c r="DO80" s="428"/>
      <c r="DP80" s="428"/>
      <c r="DQ80" s="428"/>
      <c r="DR80" s="428"/>
      <c r="DS80" s="428"/>
      <c r="DT80" s="428"/>
      <c r="DU80" s="428"/>
      <c r="DV80" s="428"/>
      <c r="DW80" s="428"/>
      <c r="DX80" s="428"/>
      <c r="DY80" s="428"/>
      <c r="DZ80" s="428"/>
      <c r="EA80" s="428"/>
      <c r="EB80" s="428"/>
      <c r="EC80" s="428"/>
      <c r="ED80" s="428"/>
      <c r="EE80" s="428"/>
      <c r="EF80" s="428"/>
      <c r="EG80" s="428"/>
      <c r="EH80" s="428"/>
      <c r="EI80" s="428"/>
      <c r="EJ80" s="428"/>
      <c r="EK80" s="428"/>
      <c r="EL80" s="428"/>
      <c r="EM80" s="428"/>
      <c r="EN80" s="428"/>
      <c r="EO80" s="428"/>
      <c r="EP80" s="428"/>
      <c r="EQ80" s="428"/>
      <c r="ER80" s="428"/>
      <c r="ES80" s="428"/>
      <c r="ET80" s="428"/>
      <c r="EU80" s="428"/>
      <c r="EV80" s="428"/>
    </row>
    <row r="81" spans="1:152" s="239" customFormat="1" ht="15.6" x14ac:dyDescent="0.25">
      <c r="A81" s="213" t="s">
        <v>328</v>
      </c>
      <c r="B81" s="221" t="s">
        <v>332</v>
      </c>
      <c r="C81" s="194">
        <f>SUM(C82)</f>
        <v>110000</v>
      </c>
      <c r="D81" s="194">
        <f t="shared" ref="D81:H81" si="45">SUM(D82)</f>
        <v>110000</v>
      </c>
      <c r="E81" s="194">
        <f t="shared" si="45"/>
        <v>110000</v>
      </c>
      <c r="F81" s="194">
        <f t="shared" si="45"/>
        <v>110000</v>
      </c>
      <c r="G81" s="194">
        <f t="shared" si="45"/>
        <v>110000</v>
      </c>
      <c r="H81" s="194">
        <f t="shared" si="45"/>
        <v>550000</v>
      </c>
      <c r="I81" s="452"/>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AK81" s="452"/>
      <c r="AL81" s="452"/>
      <c r="AM81" s="427"/>
      <c r="AN81" s="427"/>
      <c r="AO81" s="427"/>
      <c r="AP81" s="427"/>
      <c r="AQ81" s="427"/>
      <c r="AR81" s="427"/>
      <c r="AS81" s="427"/>
      <c r="AT81" s="427"/>
      <c r="AU81" s="427"/>
      <c r="AV81" s="427"/>
      <c r="AW81" s="427"/>
      <c r="AX81" s="427"/>
      <c r="AY81" s="427"/>
      <c r="AZ81" s="427"/>
      <c r="BA81" s="427"/>
      <c r="BB81" s="427"/>
      <c r="BC81" s="427"/>
      <c r="BD81" s="427"/>
      <c r="BE81" s="427"/>
      <c r="BF81" s="427"/>
      <c r="BG81" s="427"/>
      <c r="BH81" s="427"/>
      <c r="BI81" s="427"/>
      <c r="BJ81" s="427"/>
      <c r="BK81" s="427"/>
      <c r="BL81" s="427"/>
      <c r="BM81" s="427"/>
      <c r="BN81" s="427"/>
      <c r="BO81" s="427"/>
      <c r="BP81" s="427"/>
      <c r="BQ81" s="427"/>
      <c r="BR81" s="427"/>
      <c r="BS81" s="429"/>
      <c r="BT81" s="429"/>
      <c r="BU81" s="429"/>
      <c r="BV81" s="429"/>
      <c r="BW81" s="429"/>
      <c r="BX81" s="429"/>
      <c r="BY81" s="429"/>
      <c r="BZ81" s="429"/>
      <c r="CA81" s="429"/>
      <c r="CB81" s="429"/>
      <c r="CC81" s="429"/>
      <c r="CD81" s="429"/>
      <c r="CE81" s="429"/>
      <c r="CF81" s="429"/>
      <c r="CG81" s="429"/>
      <c r="CH81" s="429"/>
      <c r="CI81" s="429"/>
      <c r="CJ81" s="429"/>
      <c r="CK81" s="429"/>
      <c r="CL81" s="429"/>
      <c r="CM81" s="429"/>
      <c r="CN81" s="429"/>
      <c r="CO81" s="429"/>
      <c r="CP81" s="429"/>
      <c r="CQ81" s="429"/>
      <c r="CR81" s="429"/>
      <c r="CS81" s="429"/>
      <c r="CT81" s="429"/>
      <c r="CU81" s="429"/>
      <c r="CV81" s="429"/>
      <c r="CW81" s="429"/>
      <c r="CX81" s="429"/>
      <c r="CY81" s="429"/>
      <c r="CZ81" s="429"/>
      <c r="DA81" s="429"/>
      <c r="DB81" s="429"/>
      <c r="DC81" s="429"/>
      <c r="DD81" s="429"/>
      <c r="DE81" s="429"/>
      <c r="DF81" s="429"/>
      <c r="DG81" s="429"/>
      <c r="DH81" s="429"/>
      <c r="DI81" s="429"/>
      <c r="DJ81" s="429"/>
      <c r="DK81" s="429"/>
      <c r="DL81" s="429"/>
      <c r="DM81" s="429"/>
      <c r="DN81" s="429"/>
      <c r="DO81" s="429"/>
      <c r="DP81" s="429"/>
      <c r="DQ81" s="429"/>
      <c r="DR81" s="429"/>
      <c r="DS81" s="429"/>
      <c r="DT81" s="429"/>
      <c r="DU81" s="429"/>
      <c r="DV81" s="429"/>
      <c r="DW81" s="429"/>
      <c r="DX81" s="429"/>
      <c r="DY81" s="429"/>
      <c r="DZ81" s="429"/>
      <c r="EA81" s="429"/>
      <c r="EB81" s="429"/>
      <c r="EC81" s="429"/>
      <c r="ED81" s="429"/>
      <c r="EE81" s="429"/>
      <c r="EF81" s="429"/>
      <c r="EG81" s="429"/>
      <c r="EH81" s="429"/>
      <c r="EI81" s="429"/>
      <c r="EJ81" s="429"/>
      <c r="EK81" s="429"/>
      <c r="EL81" s="429"/>
      <c r="EM81" s="429"/>
      <c r="EN81" s="429"/>
      <c r="EO81" s="429"/>
      <c r="EP81" s="429"/>
      <c r="EQ81" s="429"/>
      <c r="ER81" s="429"/>
      <c r="ES81" s="429"/>
      <c r="ET81" s="429"/>
      <c r="EU81" s="429"/>
      <c r="EV81" s="429"/>
    </row>
    <row r="82" spans="1:152" s="203" customFormat="1" x14ac:dyDescent="0.25">
      <c r="A82" s="209" t="s">
        <v>329</v>
      </c>
      <c r="B82" s="210" t="s">
        <v>330</v>
      </c>
      <c r="C82" s="201">
        <f>C83</f>
        <v>110000</v>
      </c>
      <c r="D82" s="201">
        <f t="shared" ref="D82:H82" si="46">D83</f>
        <v>110000</v>
      </c>
      <c r="E82" s="201">
        <f t="shared" si="46"/>
        <v>110000</v>
      </c>
      <c r="F82" s="201">
        <f t="shared" si="46"/>
        <v>110000</v>
      </c>
      <c r="G82" s="201">
        <f t="shared" si="46"/>
        <v>110000</v>
      </c>
      <c r="H82" s="202">
        <f t="shared" si="46"/>
        <v>550000</v>
      </c>
      <c r="I82" s="456"/>
      <c r="J82" s="456"/>
      <c r="K82" s="456"/>
      <c r="L82" s="456"/>
      <c r="M82" s="456"/>
      <c r="N82" s="471"/>
      <c r="O82" s="456"/>
      <c r="P82" s="456"/>
      <c r="Q82" s="456"/>
      <c r="R82" s="458"/>
      <c r="S82" s="458"/>
      <c r="T82" s="471"/>
      <c r="U82" s="456"/>
      <c r="V82" s="456"/>
      <c r="W82" s="456"/>
      <c r="X82" s="458"/>
      <c r="Y82" s="458"/>
      <c r="Z82" s="471"/>
      <c r="AA82" s="456"/>
      <c r="AB82" s="456"/>
      <c r="AC82" s="456"/>
      <c r="AD82" s="458"/>
      <c r="AE82" s="458"/>
      <c r="AF82" s="471"/>
      <c r="AG82" s="456"/>
      <c r="AH82" s="456"/>
      <c r="AI82" s="456"/>
      <c r="AJ82" s="458"/>
      <c r="AK82" s="458"/>
      <c r="AL82" s="471"/>
      <c r="AM82" s="427"/>
      <c r="AN82" s="427"/>
      <c r="AO82" s="427"/>
      <c r="AP82" s="427"/>
      <c r="AQ82" s="427"/>
      <c r="AR82" s="427"/>
      <c r="AS82" s="427"/>
      <c r="AT82" s="427"/>
      <c r="AU82" s="427"/>
      <c r="AV82" s="427"/>
      <c r="AW82" s="427"/>
      <c r="AX82" s="427"/>
      <c r="AY82" s="427"/>
      <c r="AZ82" s="427"/>
      <c r="BA82" s="427"/>
      <c r="BB82" s="427"/>
      <c r="BC82" s="427"/>
      <c r="BD82" s="427"/>
      <c r="BE82" s="427"/>
      <c r="BF82" s="427"/>
      <c r="BG82" s="427"/>
      <c r="BH82" s="427"/>
      <c r="BI82" s="427"/>
      <c r="BJ82" s="427"/>
      <c r="BK82" s="427"/>
      <c r="BL82" s="427"/>
      <c r="BM82" s="427"/>
      <c r="BN82" s="427"/>
      <c r="BO82" s="427"/>
      <c r="BP82" s="427"/>
      <c r="BQ82" s="427"/>
      <c r="BR82" s="427"/>
      <c r="BS82" s="424"/>
      <c r="BT82" s="424"/>
      <c r="BU82" s="424"/>
      <c r="BV82" s="424"/>
      <c r="BW82" s="424"/>
      <c r="BX82" s="424"/>
      <c r="BY82" s="424"/>
      <c r="BZ82" s="424"/>
      <c r="CA82" s="424"/>
      <c r="CB82" s="424"/>
      <c r="CC82" s="424"/>
      <c r="CD82" s="424"/>
      <c r="CE82" s="424"/>
      <c r="CF82" s="424"/>
      <c r="CG82" s="424"/>
      <c r="CH82" s="424"/>
      <c r="CI82" s="424"/>
      <c r="CJ82" s="424"/>
      <c r="CK82" s="424"/>
      <c r="CL82" s="424"/>
      <c r="CM82" s="424"/>
      <c r="CN82" s="424"/>
      <c r="CO82" s="424"/>
      <c r="CP82" s="424"/>
      <c r="CQ82" s="424"/>
      <c r="CR82" s="424"/>
      <c r="CS82" s="424"/>
      <c r="CT82" s="424"/>
      <c r="CU82" s="424"/>
      <c r="CV82" s="424"/>
      <c r="CW82" s="424"/>
      <c r="CX82" s="424"/>
      <c r="CY82" s="424"/>
      <c r="CZ82" s="424"/>
      <c r="DA82" s="424"/>
      <c r="DB82" s="424"/>
      <c r="DC82" s="424"/>
      <c r="DD82" s="424"/>
      <c r="DE82" s="424"/>
      <c r="DF82" s="424"/>
      <c r="DG82" s="424"/>
      <c r="DH82" s="424"/>
      <c r="DI82" s="424"/>
      <c r="DJ82" s="424"/>
      <c r="DK82" s="424"/>
      <c r="DL82" s="424"/>
      <c r="DM82" s="424"/>
      <c r="DN82" s="424"/>
      <c r="DO82" s="424"/>
      <c r="DP82" s="424"/>
      <c r="DQ82" s="424"/>
      <c r="DR82" s="424"/>
      <c r="DS82" s="424"/>
      <c r="DT82" s="424"/>
      <c r="DU82" s="424"/>
      <c r="DV82" s="424"/>
      <c r="DW82" s="424"/>
      <c r="DX82" s="424"/>
      <c r="DY82" s="424"/>
      <c r="DZ82" s="424"/>
      <c r="EA82" s="424"/>
      <c r="EB82" s="424"/>
      <c r="EC82" s="424"/>
      <c r="ED82" s="424"/>
      <c r="EE82" s="424"/>
      <c r="EF82" s="424"/>
      <c r="EG82" s="424"/>
      <c r="EH82" s="424"/>
      <c r="EI82" s="424"/>
      <c r="EJ82" s="424"/>
      <c r="EK82" s="424"/>
      <c r="EL82" s="424"/>
      <c r="EM82" s="424"/>
      <c r="EN82" s="424"/>
      <c r="EO82" s="424"/>
      <c r="EP82" s="424"/>
      <c r="EQ82" s="424"/>
      <c r="ER82" s="424"/>
      <c r="ES82" s="424"/>
      <c r="ET82" s="424"/>
      <c r="EU82" s="424"/>
      <c r="EV82" s="424"/>
    </row>
    <row r="83" spans="1:152" s="380" customFormat="1" x14ac:dyDescent="0.25">
      <c r="A83" s="376"/>
      <c r="B83" s="377" t="s">
        <v>333</v>
      </c>
      <c r="C83" s="378">
        <f>'TSP Detailed Budget'!D275</f>
        <v>110000</v>
      </c>
      <c r="D83" s="378">
        <f>'TSP Detailed Budget'!E275</f>
        <v>110000</v>
      </c>
      <c r="E83" s="378">
        <f>'TSP Detailed Budget'!F275</f>
        <v>110000</v>
      </c>
      <c r="F83" s="378">
        <f>'TSP Detailed Budget'!G275</f>
        <v>110000</v>
      </c>
      <c r="G83" s="378">
        <f>'TSP Detailed Budget'!H275</f>
        <v>110000</v>
      </c>
      <c r="H83" s="379">
        <f>SUM(C83:G83)</f>
        <v>550000</v>
      </c>
      <c r="I83" s="476"/>
      <c r="J83" s="476"/>
      <c r="K83" s="476"/>
      <c r="L83" s="476"/>
      <c r="M83" s="476"/>
      <c r="N83" s="477"/>
      <c r="O83" s="476"/>
      <c r="P83" s="476"/>
      <c r="Q83" s="476"/>
      <c r="R83" s="478"/>
      <c r="S83" s="478"/>
      <c r="T83" s="477"/>
      <c r="U83" s="476"/>
      <c r="V83" s="476"/>
      <c r="W83" s="476"/>
      <c r="X83" s="478"/>
      <c r="Y83" s="478"/>
      <c r="Z83" s="477"/>
      <c r="AA83" s="476"/>
      <c r="AB83" s="476"/>
      <c r="AC83" s="476"/>
      <c r="AD83" s="478"/>
      <c r="AE83" s="478"/>
      <c r="AF83" s="477"/>
      <c r="AG83" s="476"/>
      <c r="AH83" s="476"/>
      <c r="AI83" s="476"/>
      <c r="AJ83" s="478"/>
      <c r="AK83" s="478"/>
      <c r="AL83" s="477"/>
      <c r="AM83" s="430"/>
      <c r="AN83" s="430"/>
      <c r="AO83" s="430"/>
      <c r="AP83" s="430"/>
      <c r="AQ83" s="430"/>
      <c r="AR83" s="430"/>
      <c r="AS83" s="430"/>
      <c r="AT83" s="430"/>
      <c r="AU83" s="430"/>
      <c r="AV83" s="430"/>
      <c r="AW83" s="430"/>
      <c r="AX83" s="430"/>
      <c r="AY83" s="430"/>
      <c r="AZ83" s="430"/>
      <c r="BA83" s="430"/>
      <c r="BB83" s="430"/>
      <c r="BC83" s="430"/>
      <c r="BD83" s="430"/>
      <c r="BE83" s="430"/>
      <c r="BF83" s="430"/>
      <c r="BG83" s="430"/>
      <c r="BH83" s="430"/>
      <c r="BI83" s="430"/>
      <c r="BJ83" s="430"/>
      <c r="BK83" s="430"/>
      <c r="BL83" s="430"/>
      <c r="BM83" s="430"/>
      <c r="BN83" s="430"/>
      <c r="BO83" s="430"/>
      <c r="BP83" s="430"/>
      <c r="BQ83" s="430"/>
      <c r="BR83" s="430"/>
      <c r="BS83" s="430"/>
      <c r="BT83" s="430"/>
      <c r="BU83" s="430"/>
      <c r="BV83" s="430"/>
      <c r="BW83" s="430"/>
      <c r="BX83" s="430"/>
      <c r="BY83" s="430"/>
      <c r="BZ83" s="430"/>
      <c r="CA83" s="430"/>
      <c r="CB83" s="430"/>
      <c r="CC83" s="430"/>
      <c r="CD83" s="430"/>
      <c r="CE83" s="430"/>
      <c r="CF83" s="430"/>
      <c r="CG83" s="430"/>
      <c r="CH83" s="430"/>
      <c r="CI83" s="430"/>
      <c r="CJ83" s="430"/>
      <c r="CK83" s="430"/>
      <c r="CL83" s="430"/>
      <c r="CM83" s="430"/>
      <c r="CN83" s="430"/>
      <c r="CO83" s="430"/>
      <c r="CP83" s="430"/>
      <c r="CQ83" s="430"/>
      <c r="CR83" s="430"/>
      <c r="CS83" s="430"/>
      <c r="CT83" s="430"/>
      <c r="CU83" s="430"/>
      <c r="CV83" s="430"/>
      <c r="CW83" s="430"/>
      <c r="CX83" s="430"/>
      <c r="CY83" s="430"/>
      <c r="CZ83" s="430"/>
      <c r="DA83" s="430"/>
      <c r="DB83" s="430"/>
      <c r="DC83" s="430"/>
      <c r="DD83" s="430"/>
      <c r="DE83" s="430"/>
      <c r="DF83" s="430"/>
      <c r="DG83" s="430"/>
      <c r="DH83" s="430"/>
      <c r="DI83" s="430"/>
      <c r="DJ83" s="430"/>
      <c r="DK83" s="430"/>
      <c r="DL83" s="430"/>
      <c r="DM83" s="430"/>
      <c r="DN83" s="430"/>
      <c r="DO83" s="430"/>
      <c r="DP83" s="430"/>
      <c r="DQ83" s="430"/>
      <c r="DR83" s="430"/>
      <c r="DS83" s="430"/>
      <c r="DT83" s="430"/>
      <c r="DU83" s="430"/>
      <c r="DV83" s="430"/>
      <c r="DW83" s="430"/>
      <c r="DX83" s="430"/>
      <c r="DY83" s="430"/>
      <c r="DZ83" s="430"/>
      <c r="EA83" s="430"/>
      <c r="EB83" s="430"/>
      <c r="EC83" s="430"/>
      <c r="ED83" s="430"/>
      <c r="EE83" s="430"/>
      <c r="EF83" s="430"/>
      <c r="EG83" s="430"/>
      <c r="EH83" s="430"/>
      <c r="EI83" s="430"/>
      <c r="EJ83" s="430"/>
      <c r="EK83" s="430"/>
      <c r="EL83" s="430"/>
      <c r="EM83" s="430"/>
      <c r="EN83" s="430"/>
      <c r="EO83" s="430"/>
      <c r="EP83" s="430"/>
      <c r="EQ83" s="430"/>
      <c r="ER83" s="430"/>
      <c r="ES83" s="430"/>
      <c r="ET83" s="430"/>
      <c r="EU83" s="430"/>
      <c r="EV83" s="430"/>
    </row>
    <row r="84" spans="1:152" s="374" customFormat="1" ht="18" x14ac:dyDescent="0.25">
      <c r="A84" s="371">
        <v>2.2999999999999998</v>
      </c>
      <c r="B84" s="372" t="s">
        <v>319</v>
      </c>
      <c r="C84" s="373">
        <f t="shared" ref="C84:G84" si="47">SUM(C85,C92)</f>
        <v>9600</v>
      </c>
      <c r="D84" s="373">
        <f t="shared" si="47"/>
        <v>51400</v>
      </c>
      <c r="E84" s="373">
        <f t="shared" si="47"/>
        <v>33200</v>
      </c>
      <c r="F84" s="373">
        <f t="shared" si="47"/>
        <v>16800</v>
      </c>
      <c r="G84" s="373">
        <f t="shared" si="47"/>
        <v>8400</v>
      </c>
      <c r="H84" s="373">
        <f>SUM(H85,H92)</f>
        <v>119400</v>
      </c>
      <c r="I84" s="468"/>
      <c r="J84" s="468"/>
      <c r="K84" s="468"/>
      <c r="L84" s="468"/>
      <c r="M84" s="468"/>
      <c r="N84" s="469"/>
      <c r="O84" s="468"/>
      <c r="P84" s="468"/>
      <c r="Q84" s="468"/>
      <c r="R84" s="468"/>
      <c r="S84" s="468"/>
      <c r="T84" s="469"/>
      <c r="U84" s="468"/>
      <c r="V84" s="468"/>
      <c r="W84" s="468"/>
      <c r="X84" s="468"/>
      <c r="Y84" s="468"/>
      <c r="Z84" s="469"/>
      <c r="AA84" s="468"/>
      <c r="AB84" s="468"/>
      <c r="AC84" s="468"/>
      <c r="AD84" s="468"/>
      <c r="AE84" s="468"/>
      <c r="AF84" s="469"/>
      <c r="AG84" s="468"/>
      <c r="AH84" s="468"/>
      <c r="AI84" s="468"/>
      <c r="AJ84" s="468"/>
      <c r="AK84" s="468"/>
      <c r="AL84" s="469"/>
      <c r="AM84" s="451"/>
      <c r="AN84" s="451"/>
      <c r="AO84" s="451"/>
      <c r="AP84" s="451"/>
      <c r="AQ84" s="451"/>
      <c r="AR84" s="451"/>
      <c r="AS84" s="451"/>
      <c r="AT84" s="451"/>
      <c r="AU84" s="451"/>
      <c r="AV84" s="451"/>
      <c r="AW84" s="451"/>
      <c r="AX84" s="451"/>
      <c r="AY84" s="451"/>
      <c r="AZ84" s="451"/>
      <c r="BA84" s="451"/>
      <c r="BB84" s="451"/>
      <c r="BC84" s="451"/>
      <c r="BD84" s="451"/>
      <c r="BE84" s="451"/>
      <c r="BF84" s="451"/>
      <c r="BG84" s="451"/>
      <c r="BH84" s="451"/>
      <c r="BI84" s="451"/>
      <c r="BJ84" s="451"/>
      <c r="BK84" s="451"/>
      <c r="BL84" s="451"/>
      <c r="BM84" s="451"/>
      <c r="BN84" s="451"/>
      <c r="BO84" s="451"/>
      <c r="BP84" s="451"/>
      <c r="BQ84" s="451"/>
      <c r="BR84" s="451"/>
      <c r="BS84" s="422"/>
      <c r="BT84" s="422"/>
      <c r="BU84" s="422"/>
      <c r="BV84" s="422"/>
      <c r="BW84" s="422"/>
      <c r="BX84" s="422"/>
      <c r="BY84" s="422"/>
      <c r="BZ84" s="422"/>
      <c r="CA84" s="422"/>
      <c r="CB84" s="422"/>
      <c r="CC84" s="422"/>
      <c r="CD84" s="422"/>
      <c r="CE84" s="422"/>
      <c r="CF84" s="422"/>
      <c r="CG84" s="422"/>
      <c r="CH84" s="422"/>
      <c r="CI84" s="422"/>
      <c r="CJ84" s="422"/>
      <c r="CK84" s="422"/>
      <c r="CL84" s="422"/>
      <c r="CM84" s="422"/>
      <c r="CN84" s="422"/>
      <c r="CO84" s="422"/>
      <c r="CP84" s="422"/>
      <c r="CQ84" s="422"/>
      <c r="CR84" s="422"/>
      <c r="CS84" s="422"/>
      <c r="CT84" s="422"/>
      <c r="CU84" s="422"/>
      <c r="CV84" s="422"/>
      <c r="CW84" s="422"/>
      <c r="CX84" s="422"/>
      <c r="CY84" s="422"/>
      <c r="CZ84" s="422"/>
      <c r="DA84" s="422"/>
      <c r="DB84" s="422"/>
      <c r="DC84" s="422"/>
      <c r="DD84" s="422"/>
      <c r="DE84" s="422"/>
      <c r="DF84" s="422"/>
      <c r="DG84" s="422"/>
      <c r="DH84" s="422"/>
      <c r="DI84" s="422"/>
      <c r="DJ84" s="422"/>
      <c r="DK84" s="422"/>
      <c r="DL84" s="422"/>
      <c r="DM84" s="422"/>
      <c r="DN84" s="422"/>
      <c r="DO84" s="422"/>
      <c r="DP84" s="422"/>
      <c r="DQ84" s="422"/>
      <c r="DR84" s="422"/>
      <c r="DS84" s="422"/>
      <c r="DT84" s="422"/>
      <c r="DU84" s="422"/>
      <c r="DV84" s="422"/>
      <c r="DW84" s="422"/>
      <c r="DX84" s="422"/>
      <c r="DY84" s="422"/>
      <c r="DZ84" s="422"/>
      <c r="EA84" s="422"/>
      <c r="EB84" s="422"/>
      <c r="EC84" s="422"/>
      <c r="ED84" s="422"/>
      <c r="EE84" s="422"/>
      <c r="EF84" s="422"/>
      <c r="EG84" s="422"/>
      <c r="EH84" s="422"/>
      <c r="EI84" s="422"/>
      <c r="EJ84" s="422"/>
      <c r="EK84" s="422"/>
      <c r="EL84" s="422"/>
      <c r="EM84" s="422"/>
      <c r="EN84" s="422"/>
      <c r="EO84" s="422"/>
      <c r="EP84" s="422"/>
      <c r="EQ84" s="422"/>
      <c r="ER84" s="422"/>
      <c r="ES84" s="422"/>
      <c r="ET84" s="422"/>
      <c r="EU84" s="422"/>
      <c r="EV84" s="422"/>
    </row>
    <row r="85" spans="1:152" s="242" customFormat="1" ht="36.9" customHeight="1" x14ac:dyDescent="0.25">
      <c r="A85" s="213" t="s">
        <v>9</v>
      </c>
      <c r="B85" s="221" t="s">
        <v>318</v>
      </c>
      <c r="C85" s="194">
        <f>C86+C89</f>
        <v>0</v>
      </c>
      <c r="D85" s="194">
        <f t="shared" ref="D85:G85" si="48">D86+D89</f>
        <v>18400</v>
      </c>
      <c r="E85" s="194">
        <f t="shared" si="48"/>
        <v>8400</v>
      </c>
      <c r="F85" s="194">
        <f t="shared" si="48"/>
        <v>8400</v>
      </c>
      <c r="G85" s="194">
        <f t="shared" si="48"/>
        <v>0</v>
      </c>
      <c r="H85" s="194">
        <f>SUM(H86,H89)</f>
        <v>35200</v>
      </c>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31"/>
      <c r="AN85" s="431"/>
      <c r="AO85" s="431"/>
      <c r="AP85" s="431"/>
      <c r="AQ85" s="431"/>
      <c r="AR85" s="431"/>
      <c r="AS85" s="431"/>
      <c r="AT85" s="431"/>
      <c r="AU85" s="431"/>
      <c r="AV85" s="431"/>
      <c r="AW85" s="431"/>
      <c r="AX85" s="431"/>
      <c r="AY85" s="431"/>
      <c r="AZ85" s="431"/>
      <c r="BA85" s="431"/>
      <c r="BB85" s="431"/>
      <c r="BC85" s="431"/>
      <c r="BD85" s="431"/>
      <c r="BE85" s="431"/>
      <c r="BF85" s="431"/>
      <c r="BG85" s="431"/>
      <c r="BH85" s="431"/>
      <c r="BI85" s="431"/>
      <c r="BJ85" s="431"/>
      <c r="BK85" s="431"/>
      <c r="BL85" s="431"/>
      <c r="BM85" s="431"/>
      <c r="BN85" s="431"/>
      <c r="BO85" s="431"/>
      <c r="BP85" s="431"/>
      <c r="BQ85" s="431"/>
      <c r="BR85" s="431"/>
      <c r="BS85" s="428"/>
      <c r="BT85" s="428"/>
      <c r="BU85" s="428"/>
      <c r="BV85" s="428"/>
      <c r="BW85" s="428"/>
      <c r="BX85" s="428"/>
      <c r="BY85" s="428"/>
      <c r="BZ85" s="428"/>
      <c r="CA85" s="428"/>
      <c r="CB85" s="428"/>
      <c r="CC85" s="428"/>
      <c r="CD85" s="428"/>
      <c r="CE85" s="428"/>
      <c r="CF85" s="428"/>
      <c r="CG85" s="428"/>
      <c r="CH85" s="428"/>
      <c r="CI85" s="428"/>
      <c r="CJ85" s="428"/>
      <c r="CK85" s="428"/>
      <c r="CL85" s="428"/>
      <c r="CM85" s="428"/>
      <c r="CN85" s="428"/>
      <c r="CO85" s="428"/>
      <c r="CP85" s="428"/>
      <c r="CQ85" s="428"/>
      <c r="CR85" s="428"/>
      <c r="CS85" s="428"/>
      <c r="CT85" s="428"/>
      <c r="CU85" s="428"/>
      <c r="CV85" s="428"/>
      <c r="CW85" s="428"/>
      <c r="CX85" s="428"/>
      <c r="CY85" s="428"/>
      <c r="CZ85" s="428"/>
      <c r="DA85" s="428"/>
      <c r="DB85" s="428"/>
      <c r="DC85" s="428"/>
      <c r="DD85" s="428"/>
      <c r="DE85" s="428"/>
      <c r="DF85" s="428"/>
      <c r="DG85" s="428"/>
      <c r="DH85" s="428"/>
      <c r="DI85" s="428"/>
      <c r="DJ85" s="428"/>
      <c r="DK85" s="428"/>
      <c r="DL85" s="428"/>
      <c r="DM85" s="428"/>
      <c r="DN85" s="428"/>
      <c r="DO85" s="428"/>
      <c r="DP85" s="428"/>
      <c r="DQ85" s="428"/>
      <c r="DR85" s="428"/>
      <c r="DS85" s="428"/>
      <c r="DT85" s="428"/>
      <c r="DU85" s="428"/>
      <c r="DV85" s="428"/>
      <c r="DW85" s="428"/>
      <c r="DX85" s="428"/>
      <c r="DY85" s="428"/>
      <c r="DZ85" s="428"/>
      <c r="EA85" s="428"/>
      <c r="EB85" s="428"/>
      <c r="EC85" s="428"/>
      <c r="ED85" s="428"/>
      <c r="EE85" s="428"/>
      <c r="EF85" s="428"/>
      <c r="EG85" s="428"/>
      <c r="EH85" s="428"/>
      <c r="EI85" s="428"/>
      <c r="EJ85" s="428"/>
      <c r="EK85" s="428"/>
      <c r="EL85" s="428"/>
      <c r="EM85" s="428"/>
      <c r="EN85" s="428"/>
      <c r="EO85" s="428"/>
      <c r="EP85" s="428"/>
      <c r="EQ85" s="428"/>
      <c r="ER85" s="428"/>
      <c r="ES85" s="428"/>
      <c r="ET85" s="428"/>
      <c r="EU85" s="428"/>
      <c r="EV85" s="428"/>
    </row>
    <row r="86" spans="1:152" s="203" customFormat="1" ht="28.8" x14ac:dyDescent="0.25">
      <c r="A86" s="209" t="s">
        <v>221</v>
      </c>
      <c r="B86" s="210" t="s">
        <v>220</v>
      </c>
      <c r="C86" s="201">
        <f>SUM(C87:C88)</f>
        <v>0</v>
      </c>
      <c r="D86" s="201">
        <f t="shared" ref="D86:H86" si="49">SUM(D87:D88)</f>
        <v>18400</v>
      </c>
      <c r="E86" s="201">
        <f t="shared" si="49"/>
        <v>0</v>
      </c>
      <c r="F86" s="201">
        <f t="shared" si="49"/>
        <v>0</v>
      </c>
      <c r="G86" s="201">
        <f t="shared" si="49"/>
        <v>0</v>
      </c>
      <c r="H86" s="202">
        <f t="shared" si="49"/>
        <v>18400</v>
      </c>
      <c r="I86" s="456"/>
      <c r="J86" s="456"/>
      <c r="K86" s="456"/>
      <c r="L86" s="456"/>
      <c r="M86" s="456"/>
      <c r="N86" s="471"/>
      <c r="O86" s="456"/>
      <c r="P86" s="456"/>
      <c r="Q86" s="456"/>
      <c r="R86" s="458"/>
      <c r="S86" s="458"/>
      <c r="T86" s="471"/>
      <c r="U86" s="456"/>
      <c r="V86" s="456"/>
      <c r="W86" s="456"/>
      <c r="X86" s="458"/>
      <c r="Y86" s="458"/>
      <c r="Z86" s="471"/>
      <c r="AA86" s="456"/>
      <c r="AB86" s="456"/>
      <c r="AC86" s="456"/>
      <c r="AD86" s="458"/>
      <c r="AE86" s="458"/>
      <c r="AF86" s="471"/>
      <c r="AG86" s="456"/>
      <c r="AH86" s="456"/>
      <c r="AI86" s="456"/>
      <c r="AJ86" s="458"/>
      <c r="AK86" s="458"/>
      <c r="AL86" s="471"/>
      <c r="AM86" s="427"/>
      <c r="AN86" s="427"/>
      <c r="AO86" s="427"/>
      <c r="AP86" s="427"/>
      <c r="AQ86" s="427"/>
      <c r="AR86" s="427"/>
      <c r="AS86" s="427"/>
      <c r="AT86" s="427"/>
      <c r="AU86" s="427"/>
      <c r="AV86" s="427"/>
      <c r="AW86" s="427"/>
      <c r="AX86" s="427"/>
      <c r="AY86" s="427"/>
      <c r="AZ86" s="427"/>
      <c r="BA86" s="427"/>
      <c r="BB86" s="427"/>
      <c r="BC86" s="427"/>
      <c r="BD86" s="427"/>
      <c r="BE86" s="427"/>
      <c r="BF86" s="427"/>
      <c r="BG86" s="427"/>
      <c r="BH86" s="427"/>
      <c r="BI86" s="427"/>
      <c r="BJ86" s="427"/>
      <c r="BK86" s="427"/>
      <c r="BL86" s="427"/>
      <c r="BM86" s="427"/>
      <c r="BN86" s="427"/>
      <c r="BO86" s="427"/>
      <c r="BP86" s="427"/>
      <c r="BQ86" s="427"/>
      <c r="BR86" s="427"/>
      <c r="BS86" s="424"/>
      <c r="BT86" s="424"/>
      <c r="BU86" s="424"/>
      <c r="BV86" s="424"/>
      <c r="BW86" s="424"/>
      <c r="BX86" s="424"/>
      <c r="BY86" s="424"/>
      <c r="BZ86" s="424"/>
      <c r="CA86" s="424"/>
      <c r="CB86" s="424"/>
      <c r="CC86" s="424"/>
      <c r="CD86" s="424"/>
      <c r="CE86" s="424"/>
      <c r="CF86" s="424"/>
      <c r="CG86" s="424"/>
      <c r="CH86" s="424"/>
      <c r="CI86" s="424"/>
      <c r="CJ86" s="424"/>
      <c r="CK86" s="424"/>
      <c r="CL86" s="424"/>
      <c r="CM86" s="424"/>
      <c r="CN86" s="424"/>
      <c r="CO86" s="424"/>
      <c r="CP86" s="424"/>
      <c r="CQ86" s="424"/>
      <c r="CR86" s="424"/>
      <c r="CS86" s="424"/>
      <c r="CT86" s="424"/>
      <c r="CU86" s="424"/>
      <c r="CV86" s="424"/>
      <c r="CW86" s="424"/>
      <c r="CX86" s="424"/>
      <c r="CY86" s="424"/>
      <c r="CZ86" s="424"/>
      <c r="DA86" s="424"/>
      <c r="DB86" s="424"/>
      <c r="DC86" s="424"/>
      <c r="DD86" s="424"/>
      <c r="DE86" s="424"/>
      <c r="DF86" s="424"/>
      <c r="DG86" s="424"/>
      <c r="DH86" s="424"/>
      <c r="DI86" s="424"/>
      <c r="DJ86" s="424"/>
      <c r="DK86" s="424"/>
      <c r="DL86" s="424"/>
      <c r="DM86" s="424"/>
      <c r="DN86" s="424"/>
      <c r="DO86" s="424"/>
      <c r="DP86" s="424"/>
      <c r="DQ86" s="424"/>
      <c r="DR86" s="424"/>
      <c r="DS86" s="424"/>
      <c r="DT86" s="424"/>
      <c r="DU86" s="424"/>
      <c r="DV86" s="424"/>
      <c r="DW86" s="424"/>
      <c r="DX86" s="424"/>
      <c r="DY86" s="424"/>
      <c r="DZ86" s="424"/>
      <c r="EA86" s="424"/>
      <c r="EB86" s="424"/>
      <c r="EC86" s="424"/>
      <c r="ED86" s="424"/>
      <c r="EE86" s="424"/>
      <c r="EF86" s="424"/>
      <c r="EG86" s="424"/>
      <c r="EH86" s="424"/>
      <c r="EI86" s="424"/>
      <c r="EJ86" s="424"/>
      <c r="EK86" s="424"/>
      <c r="EL86" s="424"/>
      <c r="EM86" s="424"/>
      <c r="EN86" s="424"/>
      <c r="EO86" s="424"/>
      <c r="EP86" s="424"/>
      <c r="EQ86" s="424"/>
      <c r="ER86" s="424"/>
      <c r="ES86" s="424"/>
      <c r="ET86" s="424"/>
      <c r="EU86" s="424"/>
      <c r="EV86" s="424"/>
    </row>
    <row r="87" spans="1:152" s="363" customFormat="1" x14ac:dyDescent="0.25">
      <c r="A87" s="358"/>
      <c r="B87" s="241" t="s">
        <v>222</v>
      </c>
      <c r="C87" s="356">
        <f>'TSP Detailed Budget'!D282</f>
        <v>0</v>
      </c>
      <c r="D87" s="356">
        <f>'TSP Detailed Budget'!E282</f>
        <v>8400</v>
      </c>
      <c r="E87" s="356">
        <f>'TSP Detailed Budget'!F282</f>
        <v>0</v>
      </c>
      <c r="F87" s="356">
        <f>'TSP Detailed Budget'!G282</f>
        <v>0</v>
      </c>
      <c r="G87" s="356">
        <f>'TSP Detailed Budget'!H282</f>
        <v>0</v>
      </c>
      <c r="H87" s="350">
        <f t="shared" ref="H87:H88" si="50">SUM(C87:G87)</f>
        <v>8400</v>
      </c>
      <c r="I87" s="472"/>
      <c r="J87" s="472"/>
      <c r="K87" s="472"/>
      <c r="L87" s="472"/>
      <c r="M87" s="472"/>
      <c r="N87" s="473"/>
      <c r="O87" s="472"/>
      <c r="P87" s="472"/>
      <c r="Q87" s="472"/>
      <c r="R87" s="474"/>
      <c r="S87" s="474"/>
      <c r="T87" s="473"/>
      <c r="U87" s="472"/>
      <c r="V87" s="472"/>
      <c r="W87" s="472"/>
      <c r="X87" s="474"/>
      <c r="Y87" s="474"/>
      <c r="Z87" s="473"/>
      <c r="AA87" s="472"/>
      <c r="AB87" s="472"/>
      <c r="AC87" s="472"/>
      <c r="AD87" s="474"/>
      <c r="AE87" s="474"/>
      <c r="AF87" s="473"/>
      <c r="AG87" s="472"/>
      <c r="AH87" s="472"/>
      <c r="AI87" s="472"/>
      <c r="AJ87" s="474"/>
      <c r="AK87" s="474"/>
      <c r="AL87" s="473"/>
      <c r="AM87" s="431"/>
      <c r="AN87" s="431"/>
      <c r="AO87" s="431"/>
      <c r="AP87" s="431"/>
      <c r="AQ87" s="431"/>
      <c r="AR87" s="431"/>
      <c r="AS87" s="431"/>
      <c r="AT87" s="431"/>
      <c r="AU87" s="431"/>
      <c r="AV87" s="431"/>
      <c r="AW87" s="431"/>
      <c r="AX87" s="431"/>
      <c r="AY87" s="431"/>
      <c r="AZ87" s="431"/>
      <c r="BA87" s="431"/>
      <c r="BB87" s="431"/>
      <c r="BC87" s="431"/>
      <c r="BD87" s="431"/>
      <c r="BE87" s="431"/>
      <c r="BF87" s="431"/>
      <c r="BG87" s="431"/>
      <c r="BH87" s="431"/>
      <c r="BI87" s="431"/>
      <c r="BJ87" s="431"/>
      <c r="BK87" s="431"/>
      <c r="BL87" s="431"/>
      <c r="BM87" s="431"/>
      <c r="BN87" s="431"/>
      <c r="BO87" s="431"/>
      <c r="BP87" s="431"/>
      <c r="BQ87" s="431"/>
      <c r="BR87" s="431"/>
      <c r="BS87" s="431"/>
      <c r="BT87" s="431"/>
      <c r="BU87" s="431"/>
      <c r="BV87" s="431"/>
      <c r="BW87" s="431"/>
      <c r="BX87" s="431"/>
      <c r="BY87" s="431"/>
      <c r="BZ87" s="431"/>
      <c r="CA87" s="431"/>
      <c r="CB87" s="431"/>
      <c r="CC87" s="431"/>
      <c r="CD87" s="431"/>
      <c r="CE87" s="431"/>
      <c r="CF87" s="431"/>
      <c r="CG87" s="431"/>
      <c r="CH87" s="431"/>
      <c r="CI87" s="431"/>
      <c r="CJ87" s="431"/>
      <c r="CK87" s="431"/>
      <c r="CL87" s="431"/>
      <c r="CM87" s="431"/>
      <c r="CN87" s="431"/>
      <c r="CO87" s="431"/>
      <c r="CP87" s="431"/>
      <c r="CQ87" s="431"/>
      <c r="CR87" s="431"/>
      <c r="CS87" s="431"/>
      <c r="CT87" s="431"/>
      <c r="CU87" s="431"/>
      <c r="CV87" s="431"/>
      <c r="CW87" s="431"/>
      <c r="CX87" s="431"/>
      <c r="CY87" s="431"/>
      <c r="CZ87" s="431"/>
      <c r="DA87" s="431"/>
      <c r="DB87" s="431"/>
      <c r="DC87" s="431"/>
      <c r="DD87" s="431"/>
      <c r="DE87" s="431"/>
      <c r="DF87" s="431"/>
      <c r="DG87" s="431"/>
      <c r="DH87" s="431"/>
      <c r="DI87" s="431"/>
      <c r="DJ87" s="431"/>
      <c r="DK87" s="431"/>
      <c r="DL87" s="431"/>
      <c r="DM87" s="431"/>
      <c r="DN87" s="431"/>
      <c r="DO87" s="431"/>
      <c r="DP87" s="431"/>
      <c r="DQ87" s="431"/>
      <c r="DR87" s="431"/>
      <c r="DS87" s="431"/>
      <c r="DT87" s="431"/>
      <c r="DU87" s="431"/>
      <c r="DV87" s="431"/>
      <c r="DW87" s="431"/>
      <c r="DX87" s="431"/>
      <c r="DY87" s="431"/>
      <c r="DZ87" s="431"/>
      <c r="EA87" s="431"/>
      <c r="EB87" s="431"/>
      <c r="EC87" s="431"/>
      <c r="ED87" s="431"/>
      <c r="EE87" s="431"/>
      <c r="EF87" s="431"/>
      <c r="EG87" s="431"/>
      <c r="EH87" s="431"/>
      <c r="EI87" s="431"/>
      <c r="EJ87" s="431"/>
      <c r="EK87" s="431"/>
      <c r="EL87" s="431"/>
      <c r="EM87" s="431"/>
      <c r="EN87" s="431"/>
      <c r="EO87" s="431"/>
      <c r="EP87" s="431"/>
      <c r="EQ87" s="431"/>
      <c r="ER87" s="431"/>
      <c r="ES87" s="431"/>
      <c r="ET87" s="431"/>
      <c r="EU87" s="431"/>
      <c r="EV87" s="431"/>
    </row>
    <row r="88" spans="1:152" s="363" customFormat="1" x14ac:dyDescent="0.25">
      <c r="A88" s="358"/>
      <c r="B88" s="241" t="s">
        <v>223</v>
      </c>
      <c r="C88" s="356">
        <f>'TSP Detailed Budget'!D287</f>
        <v>0</v>
      </c>
      <c r="D88" s="356">
        <f>'TSP Detailed Budget'!E287</f>
        <v>10000</v>
      </c>
      <c r="E88" s="356">
        <f>'TSP Detailed Budget'!F287</f>
        <v>0</v>
      </c>
      <c r="F88" s="356">
        <f>'TSP Detailed Budget'!G287</f>
        <v>0</v>
      </c>
      <c r="G88" s="356">
        <f>'TSP Detailed Budget'!H287</f>
        <v>0</v>
      </c>
      <c r="H88" s="350">
        <f t="shared" si="50"/>
        <v>10000</v>
      </c>
      <c r="I88" s="472"/>
      <c r="J88" s="472"/>
      <c r="K88" s="472"/>
      <c r="L88" s="472"/>
      <c r="M88" s="472"/>
      <c r="N88" s="473"/>
      <c r="O88" s="472"/>
      <c r="P88" s="472"/>
      <c r="Q88" s="472"/>
      <c r="R88" s="474"/>
      <c r="S88" s="474"/>
      <c r="T88" s="473"/>
      <c r="U88" s="472"/>
      <c r="V88" s="472"/>
      <c r="W88" s="472"/>
      <c r="X88" s="474"/>
      <c r="Y88" s="474"/>
      <c r="Z88" s="473"/>
      <c r="AA88" s="472"/>
      <c r="AB88" s="472"/>
      <c r="AC88" s="472"/>
      <c r="AD88" s="474"/>
      <c r="AE88" s="474"/>
      <c r="AF88" s="473"/>
      <c r="AG88" s="472"/>
      <c r="AH88" s="472"/>
      <c r="AI88" s="472"/>
      <c r="AJ88" s="474"/>
      <c r="AK88" s="474"/>
      <c r="AL88" s="473"/>
      <c r="AM88" s="431"/>
      <c r="AN88" s="431"/>
      <c r="AO88" s="431"/>
      <c r="AP88" s="431"/>
      <c r="AQ88" s="431"/>
      <c r="AR88" s="431"/>
      <c r="AS88" s="431"/>
      <c r="AT88" s="431"/>
      <c r="AU88" s="431"/>
      <c r="AV88" s="431"/>
      <c r="AW88" s="431"/>
      <c r="AX88" s="431"/>
      <c r="AY88" s="431"/>
      <c r="AZ88" s="431"/>
      <c r="BA88" s="431"/>
      <c r="BB88" s="431"/>
      <c r="BC88" s="431"/>
      <c r="BD88" s="431"/>
      <c r="BE88" s="431"/>
      <c r="BF88" s="431"/>
      <c r="BG88" s="431"/>
      <c r="BH88" s="431"/>
      <c r="BI88" s="431"/>
      <c r="BJ88" s="431"/>
      <c r="BK88" s="431"/>
      <c r="BL88" s="431"/>
      <c r="BM88" s="431"/>
      <c r="BN88" s="431"/>
      <c r="BO88" s="431"/>
      <c r="BP88" s="431"/>
      <c r="BQ88" s="431"/>
      <c r="BR88" s="431"/>
      <c r="BS88" s="431"/>
      <c r="BT88" s="431"/>
      <c r="BU88" s="431"/>
      <c r="BV88" s="431"/>
      <c r="BW88" s="431"/>
      <c r="BX88" s="431"/>
      <c r="BY88" s="431"/>
      <c r="BZ88" s="431"/>
      <c r="CA88" s="431"/>
      <c r="CB88" s="431"/>
      <c r="CC88" s="431"/>
      <c r="CD88" s="431"/>
      <c r="CE88" s="431"/>
      <c r="CF88" s="431"/>
      <c r="CG88" s="431"/>
      <c r="CH88" s="431"/>
      <c r="CI88" s="431"/>
      <c r="CJ88" s="431"/>
      <c r="CK88" s="431"/>
      <c r="CL88" s="431"/>
      <c r="CM88" s="431"/>
      <c r="CN88" s="431"/>
      <c r="CO88" s="431"/>
      <c r="CP88" s="431"/>
      <c r="CQ88" s="431"/>
      <c r="CR88" s="431"/>
      <c r="CS88" s="431"/>
      <c r="CT88" s="431"/>
      <c r="CU88" s="431"/>
      <c r="CV88" s="431"/>
      <c r="CW88" s="431"/>
      <c r="CX88" s="431"/>
      <c r="CY88" s="431"/>
      <c r="CZ88" s="431"/>
      <c r="DA88" s="431"/>
      <c r="DB88" s="431"/>
      <c r="DC88" s="431"/>
      <c r="DD88" s="431"/>
      <c r="DE88" s="431"/>
      <c r="DF88" s="431"/>
      <c r="DG88" s="431"/>
      <c r="DH88" s="431"/>
      <c r="DI88" s="431"/>
      <c r="DJ88" s="431"/>
      <c r="DK88" s="431"/>
      <c r="DL88" s="431"/>
      <c r="DM88" s="431"/>
      <c r="DN88" s="431"/>
      <c r="DO88" s="431"/>
      <c r="DP88" s="431"/>
      <c r="DQ88" s="431"/>
      <c r="DR88" s="431"/>
      <c r="DS88" s="431"/>
      <c r="DT88" s="431"/>
      <c r="DU88" s="431"/>
      <c r="DV88" s="431"/>
      <c r="DW88" s="431"/>
      <c r="DX88" s="431"/>
      <c r="DY88" s="431"/>
      <c r="DZ88" s="431"/>
      <c r="EA88" s="431"/>
      <c r="EB88" s="431"/>
      <c r="EC88" s="431"/>
      <c r="ED88" s="431"/>
      <c r="EE88" s="431"/>
      <c r="EF88" s="431"/>
      <c r="EG88" s="431"/>
      <c r="EH88" s="431"/>
      <c r="EI88" s="431"/>
      <c r="EJ88" s="431"/>
      <c r="EK88" s="431"/>
      <c r="EL88" s="431"/>
      <c r="EM88" s="431"/>
      <c r="EN88" s="431"/>
      <c r="EO88" s="431"/>
      <c r="EP88" s="431"/>
      <c r="EQ88" s="431"/>
      <c r="ER88" s="431"/>
      <c r="ES88" s="431"/>
      <c r="ET88" s="431"/>
      <c r="EU88" s="431"/>
      <c r="EV88" s="431"/>
    </row>
    <row r="89" spans="1:152" s="203" customFormat="1" ht="28.8" x14ac:dyDescent="0.25">
      <c r="A89" s="209" t="s">
        <v>225</v>
      </c>
      <c r="B89" s="210" t="s">
        <v>224</v>
      </c>
      <c r="C89" s="201">
        <f>SUM(C90:C91)</f>
        <v>0</v>
      </c>
      <c r="D89" s="201">
        <f t="shared" ref="D89" si="51">SUM(D90:D91)</f>
        <v>0</v>
      </c>
      <c r="E89" s="201">
        <f t="shared" ref="E89" si="52">SUM(E90:E91)</f>
        <v>8400</v>
      </c>
      <c r="F89" s="201">
        <f t="shared" ref="F89" si="53">SUM(F90:F91)</f>
        <v>8400</v>
      </c>
      <c r="G89" s="201">
        <f t="shared" ref="G89:H89" si="54">SUM(G90:G91)</f>
        <v>0</v>
      </c>
      <c r="H89" s="202">
        <f t="shared" si="54"/>
        <v>16800</v>
      </c>
      <c r="I89" s="456"/>
      <c r="J89" s="456"/>
      <c r="K89" s="456"/>
      <c r="L89" s="456"/>
      <c r="M89" s="456"/>
      <c r="N89" s="471"/>
      <c r="O89" s="456"/>
      <c r="P89" s="456"/>
      <c r="Q89" s="456"/>
      <c r="R89" s="458"/>
      <c r="S89" s="458"/>
      <c r="T89" s="471"/>
      <c r="U89" s="456"/>
      <c r="V89" s="456"/>
      <c r="W89" s="456"/>
      <c r="X89" s="458"/>
      <c r="Y89" s="458"/>
      <c r="Z89" s="471"/>
      <c r="AA89" s="456"/>
      <c r="AB89" s="456"/>
      <c r="AC89" s="456"/>
      <c r="AD89" s="458"/>
      <c r="AE89" s="458"/>
      <c r="AF89" s="471"/>
      <c r="AG89" s="456"/>
      <c r="AH89" s="456"/>
      <c r="AI89" s="456"/>
      <c r="AJ89" s="458"/>
      <c r="AK89" s="458"/>
      <c r="AL89" s="471"/>
      <c r="AM89" s="427"/>
      <c r="AN89" s="427"/>
      <c r="AO89" s="427"/>
      <c r="AP89" s="427"/>
      <c r="AQ89" s="427"/>
      <c r="AR89" s="427"/>
      <c r="AS89" s="427"/>
      <c r="AT89" s="427"/>
      <c r="AU89" s="427"/>
      <c r="AV89" s="427"/>
      <c r="AW89" s="427"/>
      <c r="AX89" s="427"/>
      <c r="AY89" s="427"/>
      <c r="AZ89" s="427"/>
      <c r="BA89" s="427"/>
      <c r="BB89" s="427"/>
      <c r="BC89" s="427"/>
      <c r="BD89" s="427"/>
      <c r="BE89" s="427"/>
      <c r="BF89" s="427"/>
      <c r="BG89" s="427"/>
      <c r="BH89" s="427"/>
      <c r="BI89" s="427"/>
      <c r="BJ89" s="427"/>
      <c r="BK89" s="427"/>
      <c r="BL89" s="427"/>
      <c r="BM89" s="427"/>
      <c r="BN89" s="427"/>
      <c r="BO89" s="427"/>
      <c r="BP89" s="427"/>
      <c r="BQ89" s="427"/>
      <c r="BR89" s="427"/>
      <c r="BS89" s="424"/>
      <c r="BT89" s="424"/>
      <c r="BU89" s="424"/>
      <c r="BV89" s="424"/>
      <c r="BW89" s="424"/>
      <c r="BX89" s="424"/>
      <c r="BY89" s="424"/>
      <c r="BZ89" s="424"/>
      <c r="CA89" s="424"/>
      <c r="CB89" s="424"/>
      <c r="CC89" s="424"/>
      <c r="CD89" s="424"/>
      <c r="CE89" s="424"/>
      <c r="CF89" s="424"/>
      <c r="CG89" s="424"/>
      <c r="CH89" s="424"/>
      <c r="CI89" s="424"/>
      <c r="CJ89" s="424"/>
      <c r="CK89" s="424"/>
      <c r="CL89" s="424"/>
      <c r="CM89" s="424"/>
      <c r="CN89" s="424"/>
      <c r="CO89" s="424"/>
      <c r="CP89" s="424"/>
      <c r="CQ89" s="424"/>
      <c r="CR89" s="424"/>
      <c r="CS89" s="424"/>
      <c r="CT89" s="424"/>
      <c r="CU89" s="424"/>
      <c r="CV89" s="424"/>
      <c r="CW89" s="424"/>
      <c r="CX89" s="424"/>
      <c r="CY89" s="424"/>
      <c r="CZ89" s="424"/>
      <c r="DA89" s="424"/>
      <c r="DB89" s="424"/>
      <c r="DC89" s="424"/>
      <c r="DD89" s="424"/>
      <c r="DE89" s="424"/>
      <c r="DF89" s="424"/>
      <c r="DG89" s="424"/>
      <c r="DH89" s="424"/>
      <c r="DI89" s="424"/>
      <c r="DJ89" s="424"/>
      <c r="DK89" s="424"/>
      <c r="DL89" s="424"/>
      <c r="DM89" s="424"/>
      <c r="DN89" s="424"/>
      <c r="DO89" s="424"/>
      <c r="DP89" s="424"/>
      <c r="DQ89" s="424"/>
      <c r="DR89" s="424"/>
      <c r="DS89" s="424"/>
      <c r="DT89" s="424"/>
      <c r="DU89" s="424"/>
      <c r="DV89" s="424"/>
      <c r="DW89" s="424"/>
      <c r="DX89" s="424"/>
      <c r="DY89" s="424"/>
      <c r="DZ89" s="424"/>
      <c r="EA89" s="424"/>
      <c r="EB89" s="424"/>
      <c r="EC89" s="424"/>
      <c r="ED89" s="424"/>
      <c r="EE89" s="424"/>
      <c r="EF89" s="424"/>
      <c r="EG89" s="424"/>
      <c r="EH89" s="424"/>
      <c r="EI89" s="424"/>
      <c r="EJ89" s="424"/>
      <c r="EK89" s="424"/>
      <c r="EL89" s="424"/>
      <c r="EM89" s="424"/>
      <c r="EN89" s="424"/>
      <c r="EO89" s="424"/>
      <c r="EP89" s="424"/>
      <c r="EQ89" s="424"/>
      <c r="ER89" s="424"/>
      <c r="ES89" s="424"/>
      <c r="ET89" s="424"/>
      <c r="EU89" s="424"/>
      <c r="EV89" s="424"/>
    </row>
    <row r="90" spans="1:152" x14ac:dyDescent="0.25">
      <c r="A90" s="6"/>
      <c r="B90" s="244" t="s">
        <v>222</v>
      </c>
      <c r="C90" s="240">
        <f>'TSP Detailed Budget'!D294</f>
        <v>0</v>
      </c>
      <c r="D90" s="240">
        <f>'TSP Detailed Budget'!E294</f>
        <v>0</v>
      </c>
      <c r="E90" s="240">
        <f>'TSP Detailed Budget'!F294</f>
        <v>8400</v>
      </c>
      <c r="F90" s="240">
        <f>'TSP Detailed Budget'!G294</f>
        <v>8400</v>
      </c>
      <c r="G90" s="240">
        <f>'TSP Detailed Budget'!H294</f>
        <v>0</v>
      </c>
      <c r="H90" s="187">
        <f t="shared" ref="H90:H91" si="55">SUM(C90:G90)</f>
        <v>16800</v>
      </c>
      <c r="I90" s="425"/>
      <c r="J90" s="425"/>
      <c r="K90" s="425"/>
      <c r="L90" s="425"/>
      <c r="M90" s="425"/>
      <c r="N90" s="425"/>
      <c r="O90" s="425"/>
      <c r="P90" s="425"/>
      <c r="Q90" s="425"/>
      <c r="R90" s="425"/>
      <c r="S90" s="425"/>
      <c r="T90" s="425"/>
      <c r="U90" s="425"/>
      <c r="V90" s="425"/>
      <c r="W90" s="425"/>
      <c r="X90" s="425"/>
      <c r="Y90" s="425"/>
      <c r="Z90" s="425"/>
      <c r="AA90" s="425"/>
      <c r="AB90" s="425"/>
      <c r="AC90" s="425"/>
      <c r="AD90" s="425"/>
      <c r="AE90" s="425"/>
      <c r="AF90" s="425"/>
      <c r="AG90" s="425"/>
      <c r="AH90" s="425"/>
      <c r="AI90" s="425"/>
      <c r="AJ90" s="425"/>
      <c r="AK90" s="425"/>
      <c r="AL90" s="425"/>
      <c r="AM90" s="479"/>
    </row>
    <row r="91" spans="1:152" x14ac:dyDescent="0.25">
      <c r="A91" s="6"/>
      <c r="B91" s="244" t="s">
        <v>226</v>
      </c>
      <c r="C91" s="240">
        <f>'TSP Detailed Budget'!D299</f>
        <v>0</v>
      </c>
      <c r="D91" s="240">
        <f>'TSP Detailed Budget'!E299</f>
        <v>0</v>
      </c>
      <c r="E91" s="240">
        <f>'TSP Detailed Budget'!F299</f>
        <v>0</v>
      </c>
      <c r="F91" s="240">
        <f>'TSP Detailed Budget'!G299</f>
        <v>0</v>
      </c>
      <c r="G91" s="240">
        <f>'TSP Detailed Budget'!H299</f>
        <v>0</v>
      </c>
      <c r="H91" s="187">
        <f t="shared" si="55"/>
        <v>0</v>
      </c>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25"/>
      <c r="AG91" s="425"/>
      <c r="AH91" s="425"/>
      <c r="AI91" s="425"/>
      <c r="AJ91" s="425"/>
      <c r="AK91" s="425"/>
      <c r="AL91" s="425"/>
      <c r="AM91" s="425"/>
    </row>
    <row r="92" spans="1:152" ht="31.2" x14ac:dyDescent="0.25">
      <c r="A92" s="213" t="s">
        <v>10</v>
      </c>
      <c r="B92" s="221" t="s">
        <v>320</v>
      </c>
      <c r="C92" s="194">
        <f t="shared" ref="C92:G92" si="56">C93+C95+C98</f>
        <v>9600</v>
      </c>
      <c r="D92" s="194">
        <f t="shared" si="56"/>
        <v>33000</v>
      </c>
      <c r="E92" s="194">
        <f t="shared" si="56"/>
        <v>24800</v>
      </c>
      <c r="F92" s="194">
        <f t="shared" si="56"/>
        <v>8400</v>
      </c>
      <c r="G92" s="194">
        <f t="shared" si="56"/>
        <v>8400</v>
      </c>
      <c r="H92" s="194">
        <f>SUM(H93,H95,H98)</f>
        <v>84200</v>
      </c>
      <c r="I92" s="452"/>
      <c r="J92" s="452"/>
      <c r="K92" s="452"/>
      <c r="L92" s="452"/>
      <c r="M92" s="452"/>
      <c r="N92" s="452"/>
      <c r="O92" s="452"/>
      <c r="P92" s="452"/>
      <c r="Q92" s="452"/>
      <c r="R92" s="452"/>
      <c r="S92" s="452"/>
      <c r="T92" s="452"/>
      <c r="U92" s="452"/>
      <c r="V92" s="452"/>
      <c r="W92" s="452"/>
      <c r="X92" s="452"/>
      <c r="Y92" s="452"/>
      <c r="Z92" s="452"/>
      <c r="AA92" s="452"/>
      <c r="AB92" s="452"/>
      <c r="AC92" s="452"/>
      <c r="AD92" s="452"/>
      <c r="AE92" s="452"/>
      <c r="AF92" s="452"/>
      <c r="AG92" s="452"/>
      <c r="AH92" s="452"/>
      <c r="AI92" s="452"/>
      <c r="AJ92" s="452"/>
      <c r="AK92" s="452"/>
      <c r="AL92" s="452"/>
      <c r="AM92" s="425"/>
    </row>
    <row r="93" spans="1:152" s="203" customFormat="1" ht="28.8" x14ac:dyDescent="0.25">
      <c r="A93" s="209" t="s">
        <v>229</v>
      </c>
      <c r="B93" s="210" t="s">
        <v>228</v>
      </c>
      <c r="C93" s="201">
        <f>SUM(C94:C94)</f>
        <v>9600</v>
      </c>
      <c r="D93" s="201">
        <f t="shared" ref="D93:G93" si="57">SUM(D94:D94)</f>
        <v>0</v>
      </c>
      <c r="E93" s="201">
        <f t="shared" si="57"/>
        <v>0</v>
      </c>
      <c r="F93" s="201">
        <f t="shared" si="57"/>
        <v>0</v>
      </c>
      <c r="G93" s="201">
        <f t="shared" si="57"/>
        <v>0</v>
      </c>
      <c r="H93" s="202">
        <f>SUM(H94:H94)</f>
        <v>9600</v>
      </c>
      <c r="I93" s="456"/>
      <c r="J93" s="456"/>
      <c r="K93" s="456"/>
      <c r="L93" s="456"/>
      <c r="M93" s="456"/>
      <c r="N93" s="471"/>
      <c r="O93" s="456"/>
      <c r="P93" s="456"/>
      <c r="Q93" s="456"/>
      <c r="R93" s="458"/>
      <c r="S93" s="458"/>
      <c r="T93" s="471"/>
      <c r="U93" s="456"/>
      <c r="V93" s="456"/>
      <c r="W93" s="456"/>
      <c r="X93" s="458"/>
      <c r="Y93" s="458"/>
      <c r="Z93" s="471"/>
      <c r="AA93" s="456"/>
      <c r="AB93" s="456"/>
      <c r="AC93" s="456"/>
      <c r="AD93" s="458"/>
      <c r="AE93" s="458"/>
      <c r="AF93" s="471"/>
      <c r="AG93" s="456"/>
      <c r="AH93" s="456"/>
      <c r="AI93" s="456"/>
      <c r="AJ93" s="458"/>
      <c r="AK93" s="458"/>
      <c r="AL93" s="471"/>
      <c r="AM93" s="427"/>
      <c r="AN93" s="427"/>
      <c r="AO93" s="427"/>
      <c r="AP93" s="427"/>
      <c r="AQ93" s="427"/>
      <c r="AR93" s="427"/>
      <c r="AS93" s="427"/>
      <c r="AT93" s="427"/>
      <c r="AU93" s="427"/>
      <c r="AV93" s="427"/>
      <c r="AW93" s="427"/>
      <c r="AX93" s="427"/>
      <c r="AY93" s="427"/>
      <c r="AZ93" s="427"/>
      <c r="BA93" s="427"/>
      <c r="BB93" s="427"/>
      <c r="BC93" s="427"/>
      <c r="BD93" s="427"/>
      <c r="BE93" s="427"/>
      <c r="BF93" s="427"/>
      <c r="BG93" s="427"/>
      <c r="BH93" s="427"/>
      <c r="BI93" s="427"/>
      <c r="BJ93" s="427"/>
      <c r="BK93" s="427"/>
      <c r="BL93" s="427"/>
      <c r="BM93" s="427"/>
      <c r="BN93" s="427"/>
      <c r="BO93" s="427"/>
      <c r="BP93" s="427"/>
      <c r="BQ93" s="427"/>
      <c r="BR93" s="427"/>
      <c r="BS93" s="424"/>
      <c r="BT93" s="424"/>
      <c r="BU93" s="424"/>
      <c r="BV93" s="424"/>
      <c r="BW93" s="424"/>
      <c r="BX93" s="424"/>
      <c r="BY93" s="424"/>
      <c r="BZ93" s="424"/>
      <c r="CA93" s="424"/>
      <c r="CB93" s="424"/>
      <c r="CC93" s="424"/>
      <c r="CD93" s="424"/>
      <c r="CE93" s="424"/>
      <c r="CF93" s="424"/>
      <c r="CG93" s="424"/>
      <c r="CH93" s="424"/>
      <c r="CI93" s="424"/>
      <c r="CJ93" s="424"/>
      <c r="CK93" s="424"/>
      <c r="CL93" s="424"/>
      <c r="CM93" s="424"/>
      <c r="CN93" s="424"/>
      <c r="CO93" s="424"/>
      <c r="CP93" s="424"/>
      <c r="CQ93" s="424"/>
      <c r="CR93" s="424"/>
      <c r="CS93" s="424"/>
      <c r="CT93" s="424"/>
      <c r="CU93" s="424"/>
      <c r="CV93" s="424"/>
      <c r="CW93" s="424"/>
      <c r="CX93" s="424"/>
      <c r="CY93" s="424"/>
      <c r="CZ93" s="424"/>
      <c r="DA93" s="424"/>
      <c r="DB93" s="424"/>
      <c r="DC93" s="424"/>
      <c r="DD93" s="424"/>
      <c r="DE93" s="424"/>
      <c r="DF93" s="424"/>
      <c r="DG93" s="424"/>
      <c r="DH93" s="424"/>
      <c r="DI93" s="424"/>
      <c r="DJ93" s="424"/>
      <c r="DK93" s="424"/>
      <c r="DL93" s="424"/>
      <c r="DM93" s="424"/>
      <c r="DN93" s="424"/>
      <c r="DO93" s="424"/>
      <c r="DP93" s="424"/>
      <c r="DQ93" s="424"/>
      <c r="DR93" s="424"/>
      <c r="DS93" s="424"/>
      <c r="DT93" s="424"/>
      <c r="DU93" s="424"/>
      <c r="DV93" s="424"/>
      <c r="DW93" s="424"/>
      <c r="DX93" s="424"/>
      <c r="DY93" s="424"/>
      <c r="DZ93" s="424"/>
      <c r="EA93" s="424"/>
      <c r="EB93" s="424"/>
      <c r="EC93" s="424"/>
      <c r="ED93" s="424"/>
      <c r="EE93" s="424"/>
      <c r="EF93" s="424"/>
      <c r="EG93" s="424"/>
      <c r="EH93" s="424"/>
      <c r="EI93" s="424"/>
      <c r="EJ93" s="424"/>
      <c r="EK93" s="424"/>
      <c r="EL93" s="424"/>
      <c r="EM93" s="424"/>
      <c r="EN93" s="424"/>
      <c r="EO93" s="424"/>
      <c r="EP93" s="424"/>
      <c r="EQ93" s="424"/>
      <c r="ER93" s="424"/>
      <c r="ES93" s="424"/>
      <c r="ET93" s="424"/>
      <c r="EU93" s="424"/>
      <c r="EV93" s="424"/>
    </row>
    <row r="94" spans="1:152" x14ac:dyDescent="0.25">
      <c r="A94" s="6"/>
      <c r="B94" s="244" t="s">
        <v>234</v>
      </c>
      <c r="C94" s="240">
        <f>'TSP Detailed Budget'!D306</f>
        <v>9600</v>
      </c>
      <c r="D94" s="240">
        <f>'TSP Detailed Budget'!E306</f>
        <v>0</v>
      </c>
      <c r="E94" s="240">
        <f>'TSP Detailed Budget'!F306</f>
        <v>0</v>
      </c>
      <c r="F94" s="240">
        <f>'TSP Detailed Budget'!G306</f>
        <v>0</v>
      </c>
      <c r="G94" s="240">
        <f>'TSP Detailed Budget'!H306</f>
        <v>0</v>
      </c>
      <c r="H94" s="187">
        <f>SUM(C94:G94)</f>
        <v>9600</v>
      </c>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row>
    <row r="95" spans="1:152" s="203" customFormat="1" ht="28.8" x14ac:dyDescent="0.25">
      <c r="A95" s="209" t="s">
        <v>231</v>
      </c>
      <c r="B95" s="210" t="s">
        <v>230</v>
      </c>
      <c r="C95" s="201">
        <f>SUM(C96:C97)</f>
        <v>0</v>
      </c>
      <c r="D95" s="201">
        <f t="shared" ref="D95" si="58">SUM(D96:D97)</f>
        <v>13400</v>
      </c>
      <c r="E95" s="201">
        <f t="shared" ref="E95" si="59">SUM(E96:E97)</f>
        <v>8400</v>
      </c>
      <c r="F95" s="201">
        <f t="shared" ref="F95" si="60">SUM(F96:F97)</f>
        <v>8400</v>
      </c>
      <c r="G95" s="201">
        <f t="shared" ref="G95:H95" si="61">SUM(G96:G97)</f>
        <v>8400</v>
      </c>
      <c r="H95" s="202">
        <f t="shared" si="61"/>
        <v>38600</v>
      </c>
      <c r="I95" s="456"/>
      <c r="J95" s="456"/>
      <c r="K95" s="456"/>
      <c r="L95" s="456"/>
      <c r="M95" s="456"/>
      <c r="N95" s="471"/>
      <c r="O95" s="456"/>
      <c r="P95" s="456"/>
      <c r="Q95" s="456"/>
      <c r="R95" s="458"/>
      <c r="S95" s="458"/>
      <c r="T95" s="471"/>
      <c r="U95" s="456"/>
      <c r="V95" s="456"/>
      <c r="W95" s="456"/>
      <c r="X95" s="458"/>
      <c r="Y95" s="458"/>
      <c r="Z95" s="471"/>
      <c r="AA95" s="456"/>
      <c r="AB95" s="456"/>
      <c r="AC95" s="456"/>
      <c r="AD95" s="458"/>
      <c r="AE95" s="458"/>
      <c r="AF95" s="471"/>
      <c r="AG95" s="456"/>
      <c r="AH95" s="456"/>
      <c r="AI95" s="456"/>
      <c r="AJ95" s="458"/>
      <c r="AK95" s="458"/>
      <c r="AL95" s="471"/>
      <c r="AM95" s="427"/>
      <c r="AN95" s="427"/>
      <c r="AO95" s="427"/>
      <c r="AP95" s="427"/>
      <c r="AQ95" s="427"/>
      <c r="AR95" s="427"/>
      <c r="AS95" s="427"/>
      <c r="AT95" s="427"/>
      <c r="AU95" s="427"/>
      <c r="AV95" s="427"/>
      <c r="AW95" s="427"/>
      <c r="AX95" s="427"/>
      <c r="AY95" s="427"/>
      <c r="AZ95" s="427"/>
      <c r="BA95" s="427"/>
      <c r="BB95" s="427"/>
      <c r="BC95" s="427"/>
      <c r="BD95" s="427"/>
      <c r="BE95" s="427"/>
      <c r="BF95" s="427"/>
      <c r="BG95" s="427"/>
      <c r="BH95" s="427"/>
      <c r="BI95" s="427"/>
      <c r="BJ95" s="427"/>
      <c r="BK95" s="427"/>
      <c r="BL95" s="427"/>
      <c r="BM95" s="427"/>
      <c r="BN95" s="427"/>
      <c r="BO95" s="427"/>
      <c r="BP95" s="427"/>
      <c r="BQ95" s="427"/>
      <c r="BR95" s="427"/>
      <c r="BS95" s="424"/>
      <c r="BT95" s="424"/>
      <c r="BU95" s="424"/>
      <c r="BV95" s="424"/>
      <c r="BW95" s="424"/>
      <c r="BX95" s="424"/>
      <c r="BY95" s="424"/>
      <c r="BZ95" s="424"/>
      <c r="CA95" s="424"/>
      <c r="CB95" s="424"/>
      <c r="CC95" s="424"/>
      <c r="CD95" s="424"/>
      <c r="CE95" s="424"/>
      <c r="CF95" s="424"/>
      <c r="CG95" s="424"/>
      <c r="CH95" s="424"/>
      <c r="CI95" s="424"/>
      <c r="CJ95" s="424"/>
      <c r="CK95" s="424"/>
      <c r="CL95" s="424"/>
      <c r="CM95" s="424"/>
      <c r="CN95" s="424"/>
      <c r="CO95" s="424"/>
      <c r="CP95" s="424"/>
      <c r="CQ95" s="424"/>
      <c r="CR95" s="424"/>
      <c r="CS95" s="424"/>
      <c r="CT95" s="424"/>
      <c r="CU95" s="424"/>
      <c r="CV95" s="424"/>
      <c r="CW95" s="424"/>
      <c r="CX95" s="424"/>
      <c r="CY95" s="424"/>
      <c r="CZ95" s="424"/>
      <c r="DA95" s="424"/>
      <c r="DB95" s="424"/>
      <c r="DC95" s="424"/>
      <c r="DD95" s="424"/>
      <c r="DE95" s="424"/>
      <c r="DF95" s="424"/>
      <c r="DG95" s="424"/>
      <c r="DH95" s="424"/>
      <c r="DI95" s="424"/>
      <c r="DJ95" s="424"/>
      <c r="DK95" s="424"/>
      <c r="DL95" s="424"/>
      <c r="DM95" s="424"/>
      <c r="DN95" s="424"/>
      <c r="DO95" s="424"/>
      <c r="DP95" s="424"/>
      <c r="DQ95" s="424"/>
      <c r="DR95" s="424"/>
      <c r="DS95" s="424"/>
      <c r="DT95" s="424"/>
      <c r="DU95" s="424"/>
      <c r="DV95" s="424"/>
      <c r="DW95" s="424"/>
      <c r="DX95" s="424"/>
      <c r="DY95" s="424"/>
      <c r="DZ95" s="424"/>
      <c r="EA95" s="424"/>
      <c r="EB95" s="424"/>
      <c r="EC95" s="424"/>
      <c r="ED95" s="424"/>
      <c r="EE95" s="424"/>
      <c r="EF95" s="424"/>
      <c r="EG95" s="424"/>
      <c r="EH95" s="424"/>
      <c r="EI95" s="424"/>
      <c r="EJ95" s="424"/>
      <c r="EK95" s="424"/>
      <c r="EL95" s="424"/>
      <c r="EM95" s="424"/>
      <c r="EN95" s="424"/>
      <c r="EO95" s="424"/>
      <c r="EP95" s="424"/>
      <c r="EQ95" s="424"/>
      <c r="ER95" s="424"/>
      <c r="ES95" s="424"/>
      <c r="ET95" s="424"/>
      <c r="EU95" s="424"/>
      <c r="EV95" s="424"/>
    </row>
    <row r="96" spans="1:152" x14ac:dyDescent="0.25">
      <c r="A96" s="6"/>
      <c r="B96" s="244" t="s">
        <v>234</v>
      </c>
      <c r="C96" s="267">
        <f>'TSP Detailed Budget'!D313</f>
        <v>0</v>
      </c>
      <c r="D96" s="267">
        <f>'TSP Detailed Budget'!E313</f>
        <v>8400</v>
      </c>
      <c r="E96" s="267">
        <f>'TSP Detailed Budget'!F313</f>
        <v>8400</v>
      </c>
      <c r="F96" s="267">
        <f>'TSP Detailed Budget'!G313</f>
        <v>8400</v>
      </c>
      <c r="G96" s="267">
        <f>'TSP Detailed Budget'!H313</f>
        <v>8400</v>
      </c>
      <c r="H96" s="187">
        <f t="shared" ref="H96:H97" si="62">SUM(C96:G96)</f>
        <v>33600</v>
      </c>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row>
    <row r="97" spans="1:152" x14ac:dyDescent="0.25">
      <c r="A97" s="243"/>
      <c r="B97" s="244" t="s">
        <v>235</v>
      </c>
      <c r="C97" s="240">
        <f>'TSP Detailed Budget'!D318</f>
        <v>0</v>
      </c>
      <c r="D97" s="240">
        <f>'TSP Detailed Budget'!E318</f>
        <v>5000</v>
      </c>
      <c r="E97" s="240">
        <f>'TSP Detailed Budget'!F318</f>
        <v>0</v>
      </c>
      <c r="F97" s="240">
        <f>'TSP Detailed Budget'!G318</f>
        <v>0</v>
      </c>
      <c r="G97" s="240">
        <f>'TSP Detailed Budget'!H318</f>
        <v>0</v>
      </c>
      <c r="H97" s="187">
        <f t="shared" si="62"/>
        <v>5000</v>
      </c>
      <c r="I97" s="472"/>
      <c r="J97" s="472"/>
      <c r="K97" s="472"/>
      <c r="L97" s="472"/>
      <c r="M97" s="472"/>
      <c r="N97" s="473"/>
      <c r="O97" s="472"/>
      <c r="P97" s="472"/>
      <c r="Q97" s="472"/>
      <c r="R97" s="474"/>
      <c r="S97" s="474"/>
      <c r="T97" s="473"/>
      <c r="U97" s="472"/>
      <c r="V97" s="472"/>
      <c r="W97" s="472"/>
      <c r="X97" s="474"/>
      <c r="Y97" s="474"/>
      <c r="Z97" s="473"/>
      <c r="AA97" s="472"/>
      <c r="AB97" s="472"/>
      <c r="AC97" s="472"/>
      <c r="AD97" s="474"/>
      <c r="AE97" s="474"/>
      <c r="AF97" s="473"/>
      <c r="AG97" s="472"/>
      <c r="AH97" s="472"/>
      <c r="AI97" s="472"/>
      <c r="AJ97" s="474"/>
      <c r="AK97" s="474"/>
      <c r="AL97" s="473"/>
      <c r="AM97" s="425"/>
    </row>
    <row r="98" spans="1:152" s="203" customFormat="1" x14ac:dyDescent="0.25">
      <c r="A98" s="209" t="s">
        <v>233</v>
      </c>
      <c r="B98" s="210" t="s">
        <v>232</v>
      </c>
      <c r="C98" s="201">
        <f>C99</f>
        <v>0</v>
      </c>
      <c r="D98" s="201">
        <f t="shared" ref="D98:H98" si="63">D99</f>
        <v>19600</v>
      </c>
      <c r="E98" s="201">
        <f t="shared" si="63"/>
        <v>16400</v>
      </c>
      <c r="F98" s="201">
        <f t="shared" si="63"/>
        <v>0</v>
      </c>
      <c r="G98" s="201">
        <f t="shared" si="63"/>
        <v>0</v>
      </c>
      <c r="H98" s="201">
        <f t="shared" si="63"/>
        <v>36000</v>
      </c>
      <c r="I98" s="456"/>
      <c r="J98" s="456"/>
      <c r="K98" s="456"/>
      <c r="L98" s="456"/>
      <c r="M98" s="456"/>
      <c r="N98" s="471"/>
      <c r="O98" s="456"/>
      <c r="P98" s="456"/>
      <c r="Q98" s="456"/>
      <c r="R98" s="458"/>
      <c r="S98" s="458"/>
      <c r="T98" s="471"/>
      <c r="U98" s="456"/>
      <c r="V98" s="456"/>
      <c r="W98" s="456"/>
      <c r="X98" s="458"/>
      <c r="Y98" s="458"/>
      <c r="Z98" s="471"/>
      <c r="AA98" s="456"/>
      <c r="AB98" s="456"/>
      <c r="AC98" s="456"/>
      <c r="AD98" s="458"/>
      <c r="AE98" s="458"/>
      <c r="AF98" s="471"/>
      <c r="AG98" s="456"/>
      <c r="AH98" s="456"/>
      <c r="AI98" s="456"/>
      <c r="AJ98" s="458"/>
      <c r="AK98" s="458"/>
      <c r="AL98" s="471"/>
      <c r="AM98" s="427"/>
      <c r="AN98" s="427"/>
      <c r="AO98" s="427"/>
      <c r="AP98" s="427"/>
      <c r="AQ98" s="427"/>
      <c r="AR98" s="427"/>
      <c r="AS98" s="427"/>
      <c r="AT98" s="427"/>
      <c r="AU98" s="427"/>
      <c r="AV98" s="427"/>
      <c r="AW98" s="427"/>
      <c r="AX98" s="427"/>
      <c r="AY98" s="427"/>
      <c r="AZ98" s="427"/>
      <c r="BA98" s="427"/>
      <c r="BB98" s="427"/>
      <c r="BC98" s="427"/>
      <c r="BD98" s="427"/>
      <c r="BE98" s="427"/>
      <c r="BF98" s="427"/>
      <c r="BG98" s="427"/>
      <c r="BH98" s="427"/>
      <c r="BI98" s="427"/>
      <c r="BJ98" s="427"/>
      <c r="BK98" s="427"/>
      <c r="BL98" s="427"/>
      <c r="BM98" s="427"/>
      <c r="BN98" s="427"/>
      <c r="BO98" s="427"/>
      <c r="BP98" s="427"/>
      <c r="BQ98" s="427"/>
      <c r="BR98" s="427"/>
      <c r="BS98" s="424"/>
      <c r="BT98" s="424"/>
      <c r="BU98" s="424"/>
      <c r="BV98" s="424"/>
      <c r="BW98" s="424"/>
      <c r="BX98" s="424"/>
      <c r="BY98" s="424"/>
      <c r="BZ98" s="424"/>
      <c r="CA98" s="424"/>
      <c r="CB98" s="424"/>
      <c r="CC98" s="424"/>
      <c r="CD98" s="424"/>
      <c r="CE98" s="424"/>
      <c r="CF98" s="424"/>
      <c r="CG98" s="424"/>
      <c r="CH98" s="424"/>
      <c r="CI98" s="424"/>
      <c r="CJ98" s="424"/>
      <c r="CK98" s="424"/>
      <c r="CL98" s="424"/>
      <c r="CM98" s="424"/>
      <c r="CN98" s="424"/>
      <c r="CO98" s="424"/>
      <c r="CP98" s="424"/>
      <c r="CQ98" s="424"/>
      <c r="CR98" s="424"/>
      <c r="CS98" s="424"/>
      <c r="CT98" s="424"/>
      <c r="CU98" s="424"/>
      <c r="CV98" s="424"/>
      <c r="CW98" s="424"/>
      <c r="CX98" s="424"/>
      <c r="CY98" s="424"/>
      <c r="CZ98" s="424"/>
      <c r="DA98" s="424"/>
      <c r="DB98" s="424"/>
      <c r="DC98" s="424"/>
      <c r="DD98" s="424"/>
      <c r="DE98" s="424"/>
      <c r="DF98" s="424"/>
      <c r="DG98" s="424"/>
      <c r="DH98" s="424"/>
      <c r="DI98" s="424"/>
      <c r="DJ98" s="424"/>
      <c r="DK98" s="424"/>
      <c r="DL98" s="424"/>
      <c r="DM98" s="424"/>
      <c r="DN98" s="424"/>
      <c r="DO98" s="424"/>
      <c r="DP98" s="424"/>
      <c r="DQ98" s="424"/>
      <c r="DR98" s="424"/>
      <c r="DS98" s="424"/>
      <c r="DT98" s="424"/>
      <c r="DU98" s="424"/>
      <c r="DV98" s="424"/>
      <c r="DW98" s="424"/>
      <c r="DX98" s="424"/>
      <c r="DY98" s="424"/>
      <c r="DZ98" s="424"/>
      <c r="EA98" s="424"/>
      <c r="EB98" s="424"/>
      <c r="EC98" s="424"/>
      <c r="ED98" s="424"/>
      <c r="EE98" s="424"/>
      <c r="EF98" s="424"/>
      <c r="EG98" s="424"/>
      <c r="EH98" s="424"/>
      <c r="EI98" s="424"/>
      <c r="EJ98" s="424"/>
      <c r="EK98" s="424"/>
      <c r="EL98" s="424"/>
      <c r="EM98" s="424"/>
      <c r="EN98" s="424"/>
      <c r="EO98" s="424"/>
      <c r="EP98" s="424"/>
      <c r="EQ98" s="424"/>
      <c r="ER98" s="424"/>
      <c r="ES98" s="424"/>
      <c r="ET98" s="424"/>
      <c r="EU98" s="424"/>
      <c r="EV98" s="424"/>
    </row>
    <row r="99" spans="1:152" x14ac:dyDescent="0.25">
      <c r="A99" s="243"/>
      <c r="B99" s="244" t="s">
        <v>236</v>
      </c>
      <c r="C99" s="240">
        <f>'TSP Detailed Budget'!D327</f>
        <v>0</v>
      </c>
      <c r="D99" s="240">
        <f>'TSP Detailed Budget'!E327</f>
        <v>19600</v>
      </c>
      <c r="E99" s="240">
        <f>'TSP Detailed Budget'!F327</f>
        <v>16400</v>
      </c>
      <c r="F99" s="240">
        <f>'TSP Detailed Budget'!G327</f>
        <v>0</v>
      </c>
      <c r="G99" s="240">
        <f>'TSP Detailed Budget'!H327</f>
        <v>0</v>
      </c>
      <c r="H99" s="187">
        <f>SUM(C99:G99)</f>
        <v>36000</v>
      </c>
      <c r="I99" s="472"/>
      <c r="J99" s="472"/>
      <c r="K99" s="472"/>
      <c r="L99" s="472"/>
      <c r="M99" s="472"/>
      <c r="N99" s="473"/>
      <c r="O99" s="472"/>
      <c r="P99" s="472"/>
      <c r="Q99" s="472"/>
      <c r="R99" s="474"/>
      <c r="S99" s="474"/>
      <c r="T99" s="473"/>
      <c r="U99" s="472"/>
      <c r="V99" s="472"/>
      <c r="W99" s="472"/>
      <c r="X99" s="474"/>
      <c r="Y99" s="474"/>
      <c r="Z99" s="473"/>
      <c r="AA99" s="472"/>
      <c r="AB99" s="472"/>
      <c r="AC99" s="472"/>
      <c r="AD99" s="474"/>
      <c r="AE99" s="474"/>
      <c r="AF99" s="473"/>
      <c r="AG99" s="472"/>
      <c r="AH99" s="472"/>
      <c r="AI99" s="472"/>
      <c r="AJ99" s="474"/>
      <c r="AK99" s="474"/>
      <c r="AL99" s="473"/>
      <c r="AM99" s="425"/>
    </row>
    <row r="100" spans="1:152" s="374" customFormat="1" ht="18" x14ac:dyDescent="0.25">
      <c r="A100" s="371">
        <v>2.4</v>
      </c>
      <c r="B100" s="372" t="s">
        <v>321</v>
      </c>
      <c r="C100" s="373">
        <f t="shared" ref="C100:G100" si="64">SUM(C101,C105)</f>
        <v>0</v>
      </c>
      <c r="D100" s="373">
        <f t="shared" si="64"/>
        <v>53400</v>
      </c>
      <c r="E100" s="373">
        <f t="shared" si="64"/>
        <v>0</v>
      </c>
      <c r="F100" s="373">
        <f t="shared" si="64"/>
        <v>46800</v>
      </c>
      <c r="G100" s="373">
        <f t="shared" si="64"/>
        <v>0</v>
      </c>
      <c r="H100" s="373">
        <f>SUM(H101,H105)</f>
        <v>100200</v>
      </c>
      <c r="I100" s="468"/>
      <c r="J100" s="468"/>
      <c r="K100" s="468"/>
      <c r="L100" s="468"/>
      <c r="M100" s="468"/>
      <c r="N100" s="469"/>
      <c r="O100" s="468"/>
      <c r="P100" s="468"/>
      <c r="Q100" s="468"/>
      <c r="R100" s="468"/>
      <c r="S100" s="468"/>
      <c r="T100" s="469"/>
      <c r="U100" s="468"/>
      <c r="V100" s="468"/>
      <c r="W100" s="468"/>
      <c r="X100" s="468"/>
      <c r="Y100" s="468"/>
      <c r="Z100" s="469"/>
      <c r="AA100" s="468"/>
      <c r="AB100" s="468"/>
      <c r="AC100" s="468"/>
      <c r="AD100" s="468"/>
      <c r="AE100" s="468"/>
      <c r="AF100" s="469"/>
      <c r="AG100" s="468"/>
      <c r="AH100" s="468"/>
      <c r="AI100" s="468"/>
      <c r="AJ100" s="468"/>
      <c r="AK100" s="468"/>
      <c r="AL100" s="469"/>
      <c r="AM100" s="451"/>
      <c r="AN100" s="451"/>
      <c r="AO100" s="451"/>
      <c r="AP100" s="451"/>
      <c r="AQ100" s="451"/>
      <c r="AR100" s="451"/>
      <c r="AS100" s="451"/>
      <c r="AT100" s="451"/>
      <c r="AU100" s="451"/>
      <c r="AV100" s="451"/>
      <c r="AW100" s="451"/>
      <c r="AX100" s="451"/>
      <c r="AY100" s="451"/>
      <c r="AZ100" s="451"/>
      <c r="BA100" s="451"/>
      <c r="BB100" s="451"/>
      <c r="BC100" s="451"/>
      <c r="BD100" s="451"/>
      <c r="BE100" s="451"/>
      <c r="BF100" s="451"/>
      <c r="BG100" s="451"/>
      <c r="BH100" s="451"/>
      <c r="BI100" s="451"/>
      <c r="BJ100" s="451"/>
      <c r="BK100" s="451"/>
      <c r="BL100" s="451"/>
      <c r="BM100" s="451"/>
      <c r="BN100" s="451"/>
      <c r="BO100" s="451"/>
      <c r="BP100" s="451"/>
      <c r="BQ100" s="451"/>
      <c r="BR100" s="451"/>
      <c r="BS100" s="422"/>
      <c r="BT100" s="422"/>
      <c r="BU100" s="422"/>
      <c r="BV100" s="422"/>
      <c r="BW100" s="422"/>
      <c r="BX100" s="422"/>
      <c r="BY100" s="422"/>
      <c r="BZ100" s="422"/>
      <c r="CA100" s="422"/>
      <c r="CB100" s="422"/>
      <c r="CC100" s="422"/>
      <c r="CD100" s="422"/>
      <c r="CE100" s="422"/>
      <c r="CF100" s="422"/>
      <c r="CG100" s="422"/>
      <c r="CH100" s="422"/>
      <c r="CI100" s="422"/>
      <c r="CJ100" s="422"/>
      <c r="CK100" s="422"/>
      <c r="CL100" s="422"/>
      <c r="CM100" s="422"/>
      <c r="CN100" s="422"/>
      <c r="CO100" s="422"/>
      <c r="CP100" s="422"/>
      <c r="CQ100" s="422"/>
      <c r="CR100" s="422"/>
      <c r="CS100" s="422"/>
      <c r="CT100" s="422"/>
      <c r="CU100" s="422"/>
      <c r="CV100" s="422"/>
      <c r="CW100" s="422"/>
      <c r="CX100" s="422"/>
      <c r="CY100" s="422"/>
      <c r="CZ100" s="422"/>
      <c r="DA100" s="422"/>
      <c r="DB100" s="422"/>
      <c r="DC100" s="422"/>
      <c r="DD100" s="422"/>
      <c r="DE100" s="422"/>
      <c r="DF100" s="422"/>
      <c r="DG100" s="422"/>
      <c r="DH100" s="422"/>
      <c r="DI100" s="422"/>
      <c r="DJ100" s="422"/>
      <c r="DK100" s="422"/>
      <c r="DL100" s="422"/>
      <c r="DM100" s="422"/>
      <c r="DN100" s="422"/>
      <c r="DO100" s="422"/>
      <c r="DP100" s="422"/>
      <c r="DQ100" s="422"/>
      <c r="DR100" s="422"/>
      <c r="DS100" s="422"/>
      <c r="DT100" s="422"/>
      <c r="DU100" s="422"/>
      <c r="DV100" s="422"/>
      <c r="DW100" s="422"/>
      <c r="DX100" s="422"/>
      <c r="DY100" s="422"/>
      <c r="DZ100" s="422"/>
      <c r="EA100" s="422"/>
      <c r="EB100" s="422"/>
      <c r="EC100" s="422"/>
      <c r="ED100" s="422"/>
      <c r="EE100" s="422"/>
      <c r="EF100" s="422"/>
      <c r="EG100" s="422"/>
      <c r="EH100" s="422"/>
      <c r="EI100" s="422"/>
      <c r="EJ100" s="422"/>
      <c r="EK100" s="422"/>
      <c r="EL100" s="422"/>
      <c r="EM100" s="422"/>
      <c r="EN100" s="422"/>
      <c r="EO100" s="422"/>
      <c r="EP100" s="422"/>
      <c r="EQ100" s="422"/>
      <c r="ER100" s="422"/>
      <c r="ES100" s="422"/>
      <c r="ET100" s="422"/>
      <c r="EU100" s="422"/>
      <c r="EV100" s="422"/>
    </row>
    <row r="101" spans="1:152" ht="31.2" x14ac:dyDescent="0.25">
      <c r="A101" s="213" t="s">
        <v>11</v>
      </c>
      <c r="B101" s="221" t="s">
        <v>237</v>
      </c>
      <c r="C101" s="194">
        <f>C102</f>
        <v>0</v>
      </c>
      <c r="D101" s="194">
        <f t="shared" ref="D101:H101" si="65">D102</f>
        <v>53400</v>
      </c>
      <c r="E101" s="194">
        <f t="shared" si="65"/>
        <v>0</v>
      </c>
      <c r="F101" s="194">
        <f t="shared" si="65"/>
        <v>0</v>
      </c>
      <c r="G101" s="194">
        <f t="shared" si="65"/>
        <v>0</v>
      </c>
      <c r="H101" s="194">
        <f t="shared" si="65"/>
        <v>53400</v>
      </c>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c r="AG101" s="452"/>
      <c r="AH101" s="452"/>
      <c r="AI101" s="452"/>
      <c r="AJ101" s="452"/>
      <c r="AK101" s="452"/>
      <c r="AL101" s="452"/>
      <c r="AM101" s="425"/>
    </row>
    <row r="102" spans="1:152" s="203" customFormat="1" x14ac:dyDescent="0.25">
      <c r="A102" s="209" t="s">
        <v>239</v>
      </c>
      <c r="B102" s="210" t="s">
        <v>238</v>
      </c>
      <c r="C102" s="201">
        <f>SUM(C103:C104)</f>
        <v>0</v>
      </c>
      <c r="D102" s="201">
        <f t="shared" ref="D102" si="66">SUM(D103:D104)</f>
        <v>53400</v>
      </c>
      <c r="E102" s="201">
        <f t="shared" ref="E102" si="67">SUM(E103:E104)</f>
        <v>0</v>
      </c>
      <c r="F102" s="201">
        <f t="shared" ref="F102" si="68">SUM(F103:F104)</f>
        <v>0</v>
      </c>
      <c r="G102" s="201">
        <f t="shared" ref="G102:H102" si="69">SUM(G103:G104)</f>
        <v>0</v>
      </c>
      <c r="H102" s="202">
        <f t="shared" si="69"/>
        <v>53400</v>
      </c>
      <c r="I102" s="456"/>
      <c r="J102" s="456"/>
      <c r="K102" s="456"/>
      <c r="L102" s="456"/>
      <c r="M102" s="456"/>
      <c r="N102" s="471"/>
      <c r="O102" s="456"/>
      <c r="P102" s="456"/>
      <c r="Q102" s="456"/>
      <c r="R102" s="458"/>
      <c r="S102" s="458"/>
      <c r="T102" s="471"/>
      <c r="U102" s="456"/>
      <c r="V102" s="456"/>
      <c r="W102" s="456"/>
      <c r="X102" s="458"/>
      <c r="Y102" s="458"/>
      <c r="Z102" s="471"/>
      <c r="AA102" s="456"/>
      <c r="AB102" s="456"/>
      <c r="AC102" s="456"/>
      <c r="AD102" s="458"/>
      <c r="AE102" s="458"/>
      <c r="AF102" s="471"/>
      <c r="AG102" s="456"/>
      <c r="AH102" s="456"/>
      <c r="AI102" s="456"/>
      <c r="AJ102" s="458"/>
      <c r="AK102" s="458"/>
      <c r="AL102" s="471"/>
      <c r="AM102" s="427"/>
      <c r="AN102" s="427"/>
      <c r="AO102" s="427"/>
      <c r="AP102" s="427"/>
      <c r="AQ102" s="427"/>
      <c r="AR102" s="427"/>
      <c r="AS102" s="427"/>
      <c r="AT102" s="427"/>
      <c r="AU102" s="427"/>
      <c r="AV102" s="427"/>
      <c r="AW102" s="427"/>
      <c r="AX102" s="427"/>
      <c r="AY102" s="427"/>
      <c r="AZ102" s="427"/>
      <c r="BA102" s="427"/>
      <c r="BB102" s="427"/>
      <c r="BC102" s="427"/>
      <c r="BD102" s="427"/>
      <c r="BE102" s="427"/>
      <c r="BF102" s="427"/>
      <c r="BG102" s="427"/>
      <c r="BH102" s="427"/>
      <c r="BI102" s="427"/>
      <c r="BJ102" s="427"/>
      <c r="BK102" s="427"/>
      <c r="BL102" s="427"/>
      <c r="BM102" s="427"/>
      <c r="BN102" s="427"/>
      <c r="BO102" s="427"/>
      <c r="BP102" s="427"/>
      <c r="BQ102" s="427"/>
      <c r="BR102" s="427"/>
      <c r="BS102" s="424"/>
      <c r="BT102" s="424"/>
      <c r="BU102" s="424"/>
      <c r="BV102" s="424"/>
      <c r="BW102" s="424"/>
      <c r="BX102" s="424"/>
      <c r="BY102" s="424"/>
      <c r="BZ102" s="424"/>
      <c r="CA102" s="424"/>
      <c r="CB102" s="424"/>
      <c r="CC102" s="424"/>
      <c r="CD102" s="424"/>
      <c r="CE102" s="424"/>
      <c r="CF102" s="424"/>
      <c r="CG102" s="424"/>
      <c r="CH102" s="424"/>
      <c r="CI102" s="424"/>
      <c r="CJ102" s="424"/>
      <c r="CK102" s="424"/>
      <c r="CL102" s="424"/>
      <c r="CM102" s="424"/>
      <c r="CN102" s="424"/>
      <c r="CO102" s="424"/>
      <c r="CP102" s="424"/>
      <c r="CQ102" s="424"/>
      <c r="CR102" s="424"/>
      <c r="CS102" s="424"/>
      <c r="CT102" s="424"/>
      <c r="CU102" s="424"/>
      <c r="CV102" s="424"/>
      <c r="CW102" s="424"/>
      <c r="CX102" s="424"/>
      <c r="CY102" s="424"/>
      <c r="CZ102" s="424"/>
      <c r="DA102" s="424"/>
      <c r="DB102" s="424"/>
      <c r="DC102" s="424"/>
      <c r="DD102" s="424"/>
      <c r="DE102" s="424"/>
      <c r="DF102" s="424"/>
      <c r="DG102" s="424"/>
      <c r="DH102" s="424"/>
      <c r="DI102" s="424"/>
      <c r="DJ102" s="424"/>
      <c r="DK102" s="424"/>
      <c r="DL102" s="424"/>
      <c r="DM102" s="424"/>
      <c r="DN102" s="424"/>
      <c r="DO102" s="424"/>
      <c r="DP102" s="424"/>
      <c r="DQ102" s="424"/>
      <c r="DR102" s="424"/>
      <c r="DS102" s="424"/>
      <c r="DT102" s="424"/>
      <c r="DU102" s="424"/>
      <c r="DV102" s="424"/>
      <c r="DW102" s="424"/>
      <c r="DX102" s="424"/>
      <c r="DY102" s="424"/>
      <c r="DZ102" s="424"/>
      <c r="EA102" s="424"/>
      <c r="EB102" s="424"/>
      <c r="EC102" s="424"/>
      <c r="ED102" s="424"/>
      <c r="EE102" s="424"/>
      <c r="EF102" s="424"/>
      <c r="EG102" s="424"/>
      <c r="EH102" s="424"/>
      <c r="EI102" s="424"/>
      <c r="EJ102" s="424"/>
      <c r="EK102" s="424"/>
      <c r="EL102" s="424"/>
      <c r="EM102" s="424"/>
      <c r="EN102" s="424"/>
      <c r="EO102" s="424"/>
      <c r="EP102" s="424"/>
      <c r="EQ102" s="424"/>
      <c r="ER102" s="424"/>
      <c r="ES102" s="424"/>
      <c r="ET102" s="424"/>
      <c r="EU102" s="424"/>
      <c r="EV102" s="424"/>
    </row>
    <row r="103" spans="1:152" s="352" customFormat="1" x14ac:dyDescent="0.25">
      <c r="A103" s="358"/>
      <c r="B103" s="241" t="s">
        <v>240</v>
      </c>
      <c r="C103" s="356">
        <f>'TSP Detailed Budget'!D334</f>
        <v>0</v>
      </c>
      <c r="D103" s="356">
        <f>'TSP Detailed Budget'!E334</f>
        <v>8400</v>
      </c>
      <c r="E103" s="356">
        <f>'TSP Detailed Budget'!F334</f>
        <v>0</v>
      </c>
      <c r="F103" s="356">
        <f>'TSP Detailed Budget'!G334</f>
        <v>0</v>
      </c>
      <c r="G103" s="356">
        <f>'TSP Detailed Budget'!H334</f>
        <v>0</v>
      </c>
      <c r="H103" s="350">
        <f t="shared" ref="H103:H104" si="70">SUM(C103:G103)</f>
        <v>8400</v>
      </c>
      <c r="I103" s="472"/>
      <c r="J103" s="472"/>
      <c r="K103" s="472"/>
      <c r="L103" s="472"/>
      <c r="M103" s="472"/>
      <c r="N103" s="473"/>
      <c r="O103" s="472"/>
      <c r="P103" s="472"/>
      <c r="Q103" s="472"/>
      <c r="R103" s="474"/>
      <c r="S103" s="474"/>
      <c r="T103" s="473"/>
      <c r="U103" s="472"/>
      <c r="V103" s="472"/>
      <c r="W103" s="472"/>
      <c r="X103" s="474"/>
      <c r="Y103" s="474"/>
      <c r="Z103" s="473"/>
      <c r="AA103" s="472"/>
      <c r="AB103" s="472"/>
      <c r="AC103" s="472"/>
      <c r="AD103" s="474"/>
      <c r="AE103" s="474"/>
      <c r="AF103" s="473"/>
      <c r="AG103" s="472"/>
      <c r="AH103" s="472"/>
      <c r="AI103" s="472"/>
      <c r="AJ103" s="474"/>
      <c r="AK103" s="474"/>
      <c r="AL103" s="473"/>
      <c r="AM103" s="425"/>
      <c r="AN103" s="425"/>
      <c r="AO103" s="425"/>
      <c r="AP103" s="425"/>
      <c r="AQ103" s="425"/>
      <c r="AR103" s="425"/>
      <c r="AS103" s="425"/>
      <c r="AT103" s="425"/>
      <c r="AU103" s="425"/>
      <c r="AV103" s="425"/>
      <c r="AW103" s="425"/>
      <c r="AX103" s="425"/>
      <c r="AY103" s="425"/>
      <c r="AZ103" s="425"/>
      <c r="BA103" s="425"/>
      <c r="BB103" s="425"/>
      <c r="BC103" s="425"/>
      <c r="BD103" s="425"/>
      <c r="BE103" s="425"/>
      <c r="BF103" s="425"/>
      <c r="BG103" s="425"/>
      <c r="BH103" s="425"/>
      <c r="BI103" s="425"/>
      <c r="BJ103" s="425"/>
      <c r="BK103" s="425"/>
      <c r="BL103" s="425"/>
      <c r="BM103" s="425"/>
      <c r="BN103" s="425"/>
      <c r="BO103" s="425"/>
      <c r="BP103" s="425"/>
      <c r="BQ103" s="425"/>
      <c r="BR103" s="425"/>
      <c r="BS103" s="425"/>
      <c r="BT103" s="425"/>
      <c r="BU103" s="425"/>
      <c r="BV103" s="425"/>
      <c r="BW103" s="425"/>
      <c r="BX103" s="425"/>
      <c r="BY103" s="425"/>
      <c r="BZ103" s="425"/>
      <c r="CA103" s="425"/>
      <c r="CB103" s="425"/>
      <c r="CC103" s="425"/>
      <c r="CD103" s="425"/>
      <c r="CE103" s="425"/>
      <c r="CF103" s="425"/>
      <c r="CG103" s="425"/>
      <c r="CH103" s="425"/>
      <c r="CI103" s="425"/>
      <c r="CJ103" s="425"/>
      <c r="CK103" s="425"/>
      <c r="CL103" s="425"/>
      <c r="CM103" s="425"/>
      <c r="CN103" s="425"/>
      <c r="CO103" s="425"/>
      <c r="CP103" s="425"/>
      <c r="CQ103" s="425"/>
      <c r="CR103" s="425"/>
      <c r="CS103" s="425"/>
      <c r="CT103" s="425"/>
      <c r="CU103" s="425"/>
      <c r="CV103" s="425"/>
      <c r="CW103" s="425"/>
      <c r="CX103" s="425"/>
      <c r="CY103" s="425"/>
      <c r="CZ103" s="425"/>
      <c r="DA103" s="425"/>
      <c r="DB103" s="425"/>
      <c r="DC103" s="425"/>
      <c r="DD103" s="425"/>
      <c r="DE103" s="425"/>
      <c r="DF103" s="425"/>
      <c r="DG103" s="425"/>
      <c r="DH103" s="425"/>
      <c r="DI103" s="425"/>
      <c r="DJ103" s="425"/>
      <c r="DK103" s="425"/>
      <c r="DL103" s="425"/>
      <c r="DM103" s="425"/>
      <c r="DN103" s="425"/>
      <c r="DO103" s="425"/>
      <c r="DP103" s="425"/>
      <c r="DQ103" s="425"/>
      <c r="DR103" s="425"/>
      <c r="DS103" s="425"/>
      <c r="DT103" s="425"/>
      <c r="DU103" s="425"/>
      <c r="DV103" s="425"/>
      <c r="DW103" s="425"/>
      <c r="DX103" s="425"/>
      <c r="DY103" s="425"/>
      <c r="DZ103" s="425"/>
      <c r="EA103" s="425"/>
      <c r="EB103" s="425"/>
      <c r="EC103" s="425"/>
      <c r="ED103" s="425"/>
      <c r="EE103" s="425"/>
      <c r="EF103" s="425"/>
      <c r="EG103" s="425"/>
      <c r="EH103" s="425"/>
      <c r="EI103" s="425"/>
      <c r="EJ103" s="425"/>
      <c r="EK103" s="425"/>
      <c r="EL103" s="425"/>
      <c r="EM103" s="425"/>
      <c r="EN103" s="425"/>
      <c r="EO103" s="425"/>
      <c r="EP103" s="425"/>
      <c r="EQ103" s="425"/>
      <c r="ER103" s="425"/>
      <c r="ES103" s="425"/>
      <c r="ET103" s="425"/>
      <c r="EU103" s="425"/>
      <c r="EV103" s="425"/>
    </row>
    <row r="104" spans="1:152" s="352" customFormat="1" x14ac:dyDescent="0.25">
      <c r="A104" s="358"/>
      <c r="B104" s="241" t="s">
        <v>241</v>
      </c>
      <c r="C104" s="356">
        <f>'TSP Detailed Budget'!D339</f>
        <v>0</v>
      </c>
      <c r="D104" s="356">
        <f>'TSP Detailed Budget'!E339</f>
        <v>45000</v>
      </c>
      <c r="E104" s="356">
        <f>'TSP Detailed Budget'!F339</f>
        <v>0</v>
      </c>
      <c r="F104" s="356">
        <f>'TSP Detailed Budget'!G339</f>
        <v>0</v>
      </c>
      <c r="G104" s="356">
        <f>'TSP Detailed Budget'!H339</f>
        <v>0</v>
      </c>
      <c r="H104" s="350">
        <f t="shared" si="70"/>
        <v>45000</v>
      </c>
      <c r="I104" s="472"/>
      <c r="J104" s="472"/>
      <c r="K104" s="472"/>
      <c r="L104" s="472"/>
      <c r="M104" s="472"/>
      <c r="N104" s="473"/>
      <c r="O104" s="472"/>
      <c r="P104" s="472"/>
      <c r="Q104" s="472"/>
      <c r="R104" s="474"/>
      <c r="S104" s="474"/>
      <c r="T104" s="473"/>
      <c r="U104" s="472"/>
      <c r="V104" s="472"/>
      <c r="W104" s="472"/>
      <c r="X104" s="474"/>
      <c r="Y104" s="474"/>
      <c r="Z104" s="473"/>
      <c r="AA104" s="472"/>
      <c r="AB104" s="472"/>
      <c r="AC104" s="472"/>
      <c r="AD104" s="474"/>
      <c r="AE104" s="474"/>
      <c r="AF104" s="473"/>
      <c r="AG104" s="472"/>
      <c r="AH104" s="472"/>
      <c r="AI104" s="472"/>
      <c r="AJ104" s="474"/>
      <c r="AK104" s="474"/>
      <c r="AL104" s="473"/>
      <c r="AM104" s="425"/>
      <c r="AN104" s="425"/>
      <c r="AO104" s="425"/>
      <c r="AP104" s="425"/>
      <c r="AQ104" s="425"/>
      <c r="AR104" s="425"/>
      <c r="AS104" s="425"/>
      <c r="AT104" s="425"/>
      <c r="AU104" s="425"/>
      <c r="AV104" s="425"/>
      <c r="AW104" s="425"/>
      <c r="AX104" s="425"/>
      <c r="AY104" s="425"/>
      <c r="AZ104" s="425"/>
      <c r="BA104" s="425"/>
      <c r="BB104" s="425"/>
      <c r="BC104" s="425"/>
      <c r="BD104" s="425"/>
      <c r="BE104" s="425"/>
      <c r="BF104" s="425"/>
      <c r="BG104" s="425"/>
      <c r="BH104" s="425"/>
      <c r="BI104" s="425"/>
      <c r="BJ104" s="425"/>
      <c r="BK104" s="425"/>
      <c r="BL104" s="425"/>
      <c r="BM104" s="425"/>
      <c r="BN104" s="425"/>
      <c r="BO104" s="425"/>
      <c r="BP104" s="425"/>
      <c r="BQ104" s="425"/>
      <c r="BR104" s="425"/>
      <c r="BS104" s="425"/>
      <c r="BT104" s="425"/>
      <c r="BU104" s="425"/>
      <c r="BV104" s="425"/>
      <c r="BW104" s="425"/>
      <c r="BX104" s="425"/>
      <c r="BY104" s="425"/>
      <c r="BZ104" s="425"/>
      <c r="CA104" s="425"/>
      <c r="CB104" s="425"/>
      <c r="CC104" s="425"/>
      <c r="CD104" s="425"/>
      <c r="CE104" s="425"/>
      <c r="CF104" s="425"/>
      <c r="CG104" s="425"/>
      <c r="CH104" s="425"/>
      <c r="CI104" s="425"/>
      <c r="CJ104" s="425"/>
      <c r="CK104" s="425"/>
      <c r="CL104" s="425"/>
      <c r="CM104" s="425"/>
      <c r="CN104" s="425"/>
      <c r="CO104" s="425"/>
      <c r="CP104" s="425"/>
      <c r="CQ104" s="425"/>
      <c r="CR104" s="425"/>
      <c r="CS104" s="425"/>
      <c r="CT104" s="425"/>
      <c r="CU104" s="425"/>
      <c r="CV104" s="425"/>
      <c r="CW104" s="425"/>
      <c r="CX104" s="425"/>
      <c r="CY104" s="425"/>
      <c r="CZ104" s="425"/>
      <c r="DA104" s="425"/>
      <c r="DB104" s="425"/>
      <c r="DC104" s="425"/>
      <c r="DD104" s="425"/>
      <c r="DE104" s="425"/>
      <c r="DF104" s="425"/>
      <c r="DG104" s="425"/>
      <c r="DH104" s="425"/>
      <c r="DI104" s="425"/>
      <c r="DJ104" s="425"/>
      <c r="DK104" s="425"/>
      <c r="DL104" s="425"/>
      <c r="DM104" s="425"/>
      <c r="DN104" s="425"/>
      <c r="DO104" s="425"/>
      <c r="DP104" s="425"/>
      <c r="DQ104" s="425"/>
      <c r="DR104" s="425"/>
      <c r="DS104" s="425"/>
      <c r="DT104" s="425"/>
      <c r="DU104" s="425"/>
      <c r="DV104" s="425"/>
      <c r="DW104" s="425"/>
      <c r="DX104" s="425"/>
      <c r="DY104" s="425"/>
      <c r="DZ104" s="425"/>
      <c r="EA104" s="425"/>
      <c r="EB104" s="425"/>
      <c r="EC104" s="425"/>
      <c r="ED104" s="425"/>
      <c r="EE104" s="425"/>
      <c r="EF104" s="425"/>
      <c r="EG104" s="425"/>
      <c r="EH104" s="425"/>
      <c r="EI104" s="425"/>
      <c r="EJ104" s="425"/>
      <c r="EK104" s="425"/>
      <c r="EL104" s="425"/>
      <c r="EM104" s="425"/>
      <c r="EN104" s="425"/>
      <c r="EO104" s="425"/>
      <c r="EP104" s="425"/>
      <c r="EQ104" s="425"/>
      <c r="ER104" s="425"/>
      <c r="ES104" s="425"/>
      <c r="ET104" s="425"/>
      <c r="EU104" s="425"/>
      <c r="EV104" s="425"/>
    </row>
    <row r="105" spans="1:152" ht="31.2" x14ac:dyDescent="0.25">
      <c r="A105" s="213" t="s">
        <v>12</v>
      </c>
      <c r="B105" s="221" t="s">
        <v>242</v>
      </c>
      <c r="C105" s="194">
        <f>C106</f>
        <v>0</v>
      </c>
      <c r="D105" s="194">
        <f t="shared" ref="D105" si="71">D106</f>
        <v>0</v>
      </c>
      <c r="E105" s="194">
        <f t="shared" ref="E105" si="72">E106</f>
        <v>0</v>
      </c>
      <c r="F105" s="194">
        <f t="shared" ref="F105" si="73">F106</f>
        <v>46800</v>
      </c>
      <c r="G105" s="194">
        <f t="shared" ref="G105:H105" si="74">G106</f>
        <v>0</v>
      </c>
      <c r="H105" s="194">
        <f t="shared" si="74"/>
        <v>46800</v>
      </c>
      <c r="I105" s="452"/>
      <c r="J105" s="452"/>
      <c r="K105" s="452"/>
      <c r="L105" s="480"/>
      <c r="M105" s="480"/>
      <c r="N105" s="452"/>
      <c r="O105" s="452"/>
      <c r="P105" s="452"/>
      <c r="Q105" s="452"/>
      <c r="R105" s="481"/>
      <c r="S105" s="481"/>
      <c r="T105" s="452"/>
      <c r="U105" s="452"/>
      <c r="V105" s="452"/>
      <c r="W105" s="452"/>
      <c r="X105" s="481"/>
      <c r="Y105" s="481"/>
      <c r="Z105" s="452"/>
      <c r="AA105" s="452"/>
      <c r="AB105" s="452"/>
      <c r="AC105" s="452"/>
      <c r="AD105" s="481"/>
      <c r="AE105" s="481"/>
      <c r="AF105" s="452"/>
      <c r="AG105" s="452"/>
      <c r="AH105" s="452"/>
      <c r="AI105" s="452"/>
      <c r="AJ105" s="481"/>
      <c r="AK105" s="481"/>
      <c r="AL105" s="452"/>
      <c r="AM105" s="425"/>
    </row>
    <row r="106" spans="1:152" s="203" customFormat="1" x14ac:dyDescent="0.25">
      <c r="A106" s="209" t="s">
        <v>245</v>
      </c>
      <c r="B106" s="210" t="s">
        <v>243</v>
      </c>
      <c r="C106" s="201">
        <f>SUM(C107:C108)</f>
        <v>0</v>
      </c>
      <c r="D106" s="201">
        <f t="shared" ref="D106" si="75">SUM(D107:D108)</f>
        <v>0</v>
      </c>
      <c r="E106" s="201">
        <f t="shared" ref="E106" si="76">SUM(E107:E108)</f>
        <v>0</v>
      </c>
      <c r="F106" s="201">
        <f t="shared" ref="F106" si="77">SUM(F107:F108)</f>
        <v>46800</v>
      </c>
      <c r="G106" s="201">
        <f t="shared" ref="G106:H106" si="78">SUM(G107:G108)</f>
        <v>0</v>
      </c>
      <c r="H106" s="202">
        <f t="shared" si="78"/>
        <v>46800</v>
      </c>
      <c r="I106" s="456"/>
      <c r="J106" s="456"/>
      <c r="K106" s="456"/>
      <c r="L106" s="456"/>
      <c r="M106" s="456"/>
      <c r="N106" s="471"/>
      <c r="O106" s="456"/>
      <c r="P106" s="456"/>
      <c r="Q106" s="456"/>
      <c r="R106" s="458"/>
      <c r="S106" s="458"/>
      <c r="T106" s="471"/>
      <c r="U106" s="456"/>
      <c r="V106" s="456"/>
      <c r="W106" s="456"/>
      <c r="X106" s="458"/>
      <c r="Y106" s="458"/>
      <c r="Z106" s="471"/>
      <c r="AA106" s="456"/>
      <c r="AB106" s="456"/>
      <c r="AC106" s="456"/>
      <c r="AD106" s="458"/>
      <c r="AE106" s="458"/>
      <c r="AF106" s="471"/>
      <c r="AG106" s="456"/>
      <c r="AH106" s="456"/>
      <c r="AI106" s="456"/>
      <c r="AJ106" s="458"/>
      <c r="AK106" s="458"/>
      <c r="AL106" s="471"/>
      <c r="AM106" s="427"/>
      <c r="AN106" s="427"/>
      <c r="AO106" s="427"/>
      <c r="AP106" s="427"/>
      <c r="AQ106" s="427"/>
      <c r="AR106" s="427"/>
      <c r="AS106" s="427"/>
      <c r="AT106" s="427"/>
      <c r="AU106" s="427"/>
      <c r="AV106" s="427"/>
      <c r="AW106" s="427"/>
      <c r="AX106" s="427"/>
      <c r="AY106" s="427"/>
      <c r="AZ106" s="427"/>
      <c r="BA106" s="427"/>
      <c r="BB106" s="427"/>
      <c r="BC106" s="427"/>
      <c r="BD106" s="427"/>
      <c r="BE106" s="427"/>
      <c r="BF106" s="427"/>
      <c r="BG106" s="427"/>
      <c r="BH106" s="427"/>
      <c r="BI106" s="427"/>
      <c r="BJ106" s="427"/>
      <c r="BK106" s="427"/>
      <c r="BL106" s="427"/>
      <c r="BM106" s="427"/>
      <c r="BN106" s="427"/>
      <c r="BO106" s="427"/>
      <c r="BP106" s="427"/>
      <c r="BQ106" s="427"/>
      <c r="BR106" s="427"/>
      <c r="BS106" s="424"/>
      <c r="BT106" s="424"/>
      <c r="BU106" s="424"/>
      <c r="BV106" s="424"/>
      <c r="BW106" s="424"/>
      <c r="BX106" s="424"/>
      <c r="BY106" s="424"/>
      <c r="BZ106" s="424"/>
      <c r="CA106" s="424"/>
      <c r="CB106" s="424"/>
      <c r="CC106" s="424"/>
      <c r="CD106" s="424"/>
      <c r="CE106" s="424"/>
      <c r="CF106" s="424"/>
      <c r="CG106" s="424"/>
      <c r="CH106" s="424"/>
      <c r="CI106" s="424"/>
      <c r="CJ106" s="424"/>
      <c r="CK106" s="424"/>
      <c r="CL106" s="424"/>
      <c r="CM106" s="424"/>
      <c r="CN106" s="424"/>
      <c r="CO106" s="424"/>
      <c r="CP106" s="424"/>
      <c r="CQ106" s="424"/>
      <c r="CR106" s="424"/>
      <c r="CS106" s="424"/>
      <c r="CT106" s="424"/>
      <c r="CU106" s="424"/>
      <c r="CV106" s="424"/>
      <c r="CW106" s="424"/>
      <c r="CX106" s="424"/>
      <c r="CY106" s="424"/>
      <c r="CZ106" s="424"/>
      <c r="DA106" s="424"/>
      <c r="DB106" s="424"/>
      <c r="DC106" s="424"/>
      <c r="DD106" s="424"/>
      <c r="DE106" s="424"/>
      <c r="DF106" s="424"/>
      <c r="DG106" s="424"/>
      <c r="DH106" s="424"/>
      <c r="DI106" s="424"/>
      <c r="DJ106" s="424"/>
      <c r="DK106" s="424"/>
      <c r="DL106" s="424"/>
      <c r="DM106" s="424"/>
      <c r="DN106" s="424"/>
      <c r="DO106" s="424"/>
      <c r="DP106" s="424"/>
      <c r="DQ106" s="424"/>
      <c r="DR106" s="424"/>
      <c r="DS106" s="424"/>
      <c r="DT106" s="424"/>
      <c r="DU106" s="424"/>
      <c r="DV106" s="424"/>
      <c r="DW106" s="424"/>
      <c r="DX106" s="424"/>
      <c r="DY106" s="424"/>
      <c r="DZ106" s="424"/>
      <c r="EA106" s="424"/>
      <c r="EB106" s="424"/>
      <c r="EC106" s="424"/>
      <c r="ED106" s="424"/>
      <c r="EE106" s="424"/>
      <c r="EF106" s="424"/>
      <c r="EG106" s="424"/>
      <c r="EH106" s="424"/>
      <c r="EI106" s="424"/>
      <c r="EJ106" s="424"/>
      <c r="EK106" s="424"/>
      <c r="EL106" s="424"/>
      <c r="EM106" s="424"/>
      <c r="EN106" s="424"/>
      <c r="EO106" s="424"/>
      <c r="EP106" s="424"/>
      <c r="EQ106" s="424"/>
      <c r="ER106" s="424"/>
      <c r="ES106" s="424"/>
      <c r="ET106" s="424"/>
      <c r="EU106" s="424"/>
      <c r="EV106" s="424"/>
    </row>
    <row r="107" spans="1:152" x14ac:dyDescent="0.25">
      <c r="A107" s="243"/>
      <c r="B107" s="244" t="s">
        <v>240</v>
      </c>
      <c r="C107" s="240">
        <f>'TSP Detailed Budget'!D346</f>
        <v>0</v>
      </c>
      <c r="D107" s="240">
        <f>'TSP Detailed Budget'!E346</f>
        <v>0</v>
      </c>
      <c r="E107" s="240">
        <f>'TSP Detailed Budget'!F346</f>
        <v>0</v>
      </c>
      <c r="F107" s="240">
        <f>'TSP Detailed Budget'!G346</f>
        <v>16800</v>
      </c>
      <c r="G107" s="240">
        <f>'TSP Detailed Budget'!H346</f>
        <v>0</v>
      </c>
      <c r="H107" s="187">
        <f t="shared" ref="H107:H108" si="79">SUM(C107:G107)</f>
        <v>16800</v>
      </c>
      <c r="I107" s="472"/>
      <c r="J107" s="472"/>
      <c r="K107" s="472"/>
      <c r="L107" s="472"/>
      <c r="M107" s="472"/>
      <c r="N107" s="473"/>
      <c r="O107" s="472"/>
      <c r="P107" s="472"/>
      <c r="Q107" s="472"/>
      <c r="R107" s="474"/>
      <c r="S107" s="474"/>
      <c r="T107" s="473"/>
      <c r="U107" s="472"/>
      <c r="V107" s="472"/>
      <c r="W107" s="472"/>
      <c r="X107" s="474"/>
      <c r="Y107" s="474"/>
      <c r="Z107" s="473"/>
      <c r="AA107" s="472"/>
      <c r="AB107" s="472"/>
      <c r="AC107" s="472"/>
      <c r="AD107" s="474"/>
      <c r="AE107" s="474"/>
      <c r="AF107" s="473"/>
      <c r="AG107" s="472"/>
      <c r="AH107" s="472"/>
      <c r="AI107" s="472"/>
      <c r="AJ107" s="474"/>
      <c r="AK107" s="474"/>
      <c r="AL107" s="473"/>
      <c r="AM107" s="425"/>
    </row>
    <row r="108" spans="1:152" x14ac:dyDescent="0.25">
      <c r="A108" s="243"/>
      <c r="B108" s="244" t="s">
        <v>244</v>
      </c>
      <c r="C108" s="240">
        <f>'TSP Detailed Budget'!D351</f>
        <v>0</v>
      </c>
      <c r="D108" s="240">
        <f>'TSP Detailed Budget'!E351</f>
        <v>0</v>
      </c>
      <c r="E108" s="240">
        <f>'TSP Detailed Budget'!F351</f>
        <v>0</v>
      </c>
      <c r="F108" s="240">
        <f>'TSP Detailed Budget'!G351</f>
        <v>30000</v>
      </c>
      <c r="G108" s="240">
        <f>'TSP Detailed Budget'!H351</f>
        <v>0</v>
      </c>
      <c r="H108" s="187">
        <f t="shared" si="79"/>
        <v>30000</v>
      </c>
      <c r="I108" s="472"/>
      <c r="J108" s="472"/>
      <c r="K108" s="472"/>
      <c r="L108" s="472"/>
      <c r="M108" s="472"/>
      <c r="N108" s="473"/>
      <c r="O108" s="472"/>
      <c r="P108" s="472"/>
      <c r="Q108" s="472"/>
      <c r="R108" s="474"/>
      <c r="S108" s="474"/>
      <c r="T108" s="473"/>
      <c r="U108" s="472"/>
      <c r="V108" s="472"/>
      <c r="W108" s="472"/>
      <c r="X108" s="474"/>
      <c r="Y108" s="474"/>
      <c r="Z108" s="473"/>
      <c r="AA108" s="472"/>
      <c r="AB108" s="472"/>
      <c r="AC108" s="472"/>
      <c r="AD108" s="474"/>
      <c r="AE108" s="474"/>
      <c r="AF108" s="473"/>
      <c r="AG108" s="472"/>
      <c r="AH108" s="472"/>
      <c r="AI108" s="472"/>
      <c r="AJ108" s="474"/>
      <c r="AK108" s="474"/>
      <c r="AL108" s="473"/>
      <c r="AM108" s="425"/>
    </row>
    <row r="109" spans="1:152" s="374" customFormat="1" ht="18" x14ac:dyDescent="0.25">
      <c r="A109" s="371">
        <v>2.5</v>
      </c>
      <c r="B109" s="372" t="s">
        <v>322</v>
      </c>
      <c r="C109" s="373">
        <f t="shared" ref="C109:G109" si="80">SUM(C110)</f>
        <v>0</v>
      </c>
      <c r="D109" s="373">
        <f t="shared" si="80"/>
        <v>17600</v>
      </c>
      <c r="E109" s="373">
        <f t="shared" si="80"/>
        <v>5000</v>
      </c>
      <c r="F109" s="373">
        <f t="shared" si="80"/>
        <v>5000</v>
      </c>
      <c r="G109" s="373">
        <f t="shared" si="80"/>
        <v>5000</v>
      </c>
      <c r="H109" s="373">
        <f>SUM(H110)</f>
        <v>32600</v>
      </c>
      <c r="I109" s="468"/>
      <c r="J109" s="468"/>
      <c r="K109" s="468"/>
      <c r="L109" s="468"/>
      <c r="M109" s="468"/>
      <c r="N109" s="469"/>
      <c r="O109" s="468"/>
      <c r="P109" s="468"/>
      <c r="Q109" s="468"/>
      <c r="R109" s="468"/>
      <c r="S109" s="468"/>
      <c r="T109" s="469"/>
      <c r="U109" s="468"/>
      <c r="V109" s="468"/>
      <c r="W109" s="468"/>
      <c r="X109" s="468"/>
      <c r="Y109" s="468"/>
      <c r="Z109" s="469"/>
      <c r="AA109" s="468"/>
      <c r="AB109" s="468"/>
      <c r="AC109" s="468"/>
      <c r="AD109" s="468"/>
      <c r="AE109" s="468"/>
      <c r="AF109" s="469"/>
      <c r="AG109" s="468"/>
      <c r="AH109" s="468"/>
      <c r="AI109" s="468"/>
      <c r="AJ109" s="468"/>
      <c r="AK109" s="468"/>
      <c r="AL109" s="469"/>
      <c r="AM109" s="451"/>
      <c r="AN109" s="451"/>
      <c r="AO109" s="451"/>
      <c r="AP109" s="451"/>
      <c r="AQ109" s="451"/>
      <c r="AR109" s="451"/>
      <c r="AS109" s="451"/>
      <c r="AT109" s="451"/>
      <c r="AU109" s="451"/>
      <c r="AV109" s="451"/>
      <c r="AW109" s="451"/>
      <c r="AX109" s="451"/>
      <c r="AY109" s="451"/>
      <c r="AZ109" s="451"/>
      <c r="BA109" s="451"/>
      <c r="BB109" s="451"/>
      <c r="BC109" s="451"/>
      <c r="BD109" s="451"/>
      <c r="BE109" s="451"/>
      <c r="BF109" s="451"/>
      <c r="BG109" s="451"/>
      <c r="BH109" s="451"/>
      <c r="BI109" s="451"/>
      <c r="BJ109" s="451"/>
      <c r="BK109" s="451"/>
      <c r="BL109" s="451"/>
      <c r="BM109" s="451"/>
      <c r="BN109" s="451"/>
      <c r="BO109" s="451"/>
      <c r="BP109" s="451"/>
      <c r="BQ109" s="451"/>
      <c r="BR109" s="451"/>
      <c r="BS109" s="422"/>
      <c r="BT109" s="422"/>
      <c r="BU109" s="422"/>
      <c r="BV109" s="422"/>
      <c r="BW109" s="422"/>
      <c r="BX109" s="422"/>
      <c r="BY109" s="422"/>
      <c r="BZ109" s="422"/>
      <c r="CA109" s="422"/>
      <c r="CB109" s="422"/>
      <c r="CC109" s="422"/>
      <c r="CD109" s="422"/>
      <c r="CE109" s="422"/>
      <c r="CF109" s="422"/>
      <c r="CG109" s="422"/>
      <c r="CH109" s="422"/>
      <c r="CI109" s="422"/>
      <c r="CJ109" s="422"/>
      <c r="CK109" s="422"/>
      <c r="CL109" s="422"/>
      <c r="CM109" s="422"/>
      <c r="CN109" s="422"/>
      <c r="CO109" s="422"/>
      <c r="CP109" s="422"/>
      <c r="CQ109" s="422"/>
      <c r="CR109" s="422"/>
      <c r="CS109" s="422"/>
      <c r="CT109" s="422"/>
      <c r="CU109" s="422"/>
      <c r="CV109" s="422"/>
      <c r="CW109" s="422"/>
      <c r="CX109" s="422"/>
      <c r="CY109" s="422"/>
      <c r="CZ109" s="422"/>
      <c r="DA109" s="422"/>
      <c r="DB109" s="422"/>
      <c r="DC109" s="422"/>
      <c r="DD109" s="422"/>
      <c r="DE109" s="422"/>
      <c r="DF109" s="422"/>
      <c r="DG109" s="422"/>
      <c r="DH109" s="422"/>
      <c r="DI109" s="422"/>
      <c r="DJ109" s="422"/>
      <c r="DK109" s="422"/>
      <c r="DL109" s="422"/>
      <c r="DM109" s="422"/>
      <c r="DN109" s="422"/>
      <c r="DO109" s="422"/>
      <c r="DP109" s="422"/>
      <c r="DQ109" s="422"/>
      <c r="DR109" s="422"/>
      <c r="DS109" s="422"/>
      <c r="DT109" s="422"/>
      <c r="DU109" s="422"/>
      <c r="DV109" s="422"/>
      <c r="DW109" s="422"/>
      <c r="DX109" s="422"/>
      <c r="DY109" s="422"/>
      <c r="DZ109" s="422"/>
      <c r="EA109" s="422"/>
      <c r="EB109" s="422"/>
      <c r="EC109" s="422"/>
      <c r="ED109" s="422"/>
      <c r="EE109" s="422"/>
      <c r="EF109" s="422"/>
      <c r="EG109" s="422"/>
      <c r="EH109" s="422"/>
      <c r="EI109" s="422"/>
      <c r="EJ109" s="422"/>
      <c r="EK109" s="422"/>
      <c r="EL109" s="422"/>
      <c r="EM109" s="422"/>
      <c r="EN109" s="422"/>
      <c r="EO109" s="422"/>
      <c r="EP109" s="422"/>
      <c r="EQ109" s="422"/>
      <c r="ER109" s="422"/>
      <c r="ES109" s="422"/>
      <c r="ET109" s="422"/>
      <c r="EU109" s="422"/>
      <c r="EV109" s="422"/>
    </row>
    <row r="110" spans="1:152" ht="31.2" x14ac:dyDescent="0.25">
      <c r="A110" s="213" t="s">
        <v>13</v>
      </c>
      <c r="B110" s="221" t="s">
        <v>307</v>
      </c>
      <c r="C110" s="194">
        <f>C111+C113</f>
        <v>0</v>
      </c>
      <c r="D110" s="194">
        <f t="shared" ref="D110:G110" si="81">D111+D113</f>
        <v>17600</v>
      </c>
      <c r="E110" s="194">
        <f t="shared" si="81"/>
        <v>5000</v>
      </c>
      <c r="F110" s="194">
        <f t="shared" si="81"/>
        <v>5000</v>
      </c>
      <c r="G110" s="194">
        <f t="shared" si="81"/>
        <v>5000</v>
      </c>
      <c r="H110" s="194">
        <f>SUM(H111,H113)</f>
        <v>32600</v>
      </c>
      <c r="I110" s="452"/>
      <c r="J110" s="452"/>
      <c r="K110" s="452"/>
      <c r="L110" s="480"/>
      <c r="M110" s="480"/>
      <c r="N110" s="452"/>
      <c r="O110" s="452"/>
      <c r="P110" s="452"/>
      <c r="Q110" s="452"/>
      <c r="R110" s="481"/>
      <c r="S110" s="481"/>
      <c r="T110" s="452"/>
      <c r="U110" s="452"/>
      <c r="V110" s="452"/>
      <c r="W110" s="452"/>
      <c r="X110" s="481"/>
      <c r="Y110" s="481"/>
      <c r="Z110" s="452"/>
      <c r="AA110" s="452"/>
      <c r="AB110" s="452"/>
      <c r="AC110" s="452"/>
      <c r="AD110" s="481"/>
      <c r="AE110" s="481"/>
      <c r="AF110" s="452"/>
      <c r="AG110" s="452"/>
      <c r="AH110" s="452"/>
      <c r="AI110" s="452"/>
      <c r="AJ110" s="481"/>
      <c r="AK110" s="481"/>
      <c r="AL110" s="452"/>
      <c r="AM110" s="425"/>
    </row>
    <row r="111" spans="1:152" s="203" customFormat="1" ht="28.8" x14ac:dyDescent="0.25">
      <c r="A111" s="209" t="s">
        <v>246</v>
      </c>
      <c r="B111" s="210" t="s">
        <v>308</v>
      </c>
      <c r="C111" s="201">
        <f>C112</f>
        <v>0</v>
      </c>
      <c r="D111" s="201">
        <f t="shared" ref="D111" si="82">D112</f>
        <v>12600</v>
      </c>
      <c r="E111" s="201">
        <f t="shared" ref="E111" si="83">E112</f>
        <v>0</v>
      </c>
      <c r="F111" s="201">
        <f t="shared" ref="F111" si="84">F112</f>
        <v>0</v>
      </c>
      <c r="G111" s="201">
        <f t="shared" ref="G111:H111" si="85">G112</f>
        <v>0</v>
      </c>
      <c r="H111" s="202">
        <f t="shared" si="85"/>
        <v>12600</v>
      </c>
      <c r="I111" s="456"/>
      <c r="J111" s="456"/>
      <c r="K111" s="456"/>
      <c r="L111" s="456"/>
      <c r="M111" s="456"/>
      <c r="N111" s="471"/>
      <c r="O111" s="456"/>
      <c r="P111" s="456"/>
      <c r="Q111" s="456"/>
      <c r="R111" s="458"/>
      <c r="S111" s="458"/>
      <c r="T111" s="471"/>
      <c r="U111" s="456"/>
      <c r="V111" s="456"/>
      <c r="W111" s="456"/>
      <c r="X111" s="458"/>
      <c r="Y111" s="458"/>
      <c r="Z111" s="471"/>
      <c r="AA111" s="456"/>
      <c r="AB111" s="456"/>
      <c r="AC111" s="456"/>
      <c r="AD111" s="458"/>
      <c r="AE111" s="458"/>
      <c r="AF111" s="471"/>
      <c r="AG111" s="456"/>
      <c r="AH111" s="456"/>
      <c r="AI111" s="456"/>
      <c r="AJ111" s="458"/>
      <c r="AK111" s="458"/>
      <c r="AL111" s="471"/>
      <c r="AM111" s="427"/>
      <c r="AN111" s="427"/>
      <c r="AO111" s="427"/>
      <c r="AP111" s="427"/>
      <c r="AQ111" s="427"/>
      <c r="AR111" s="427"/>
      <c r="AS111" s="427"/>
      <c r="AT111" s="427"/>
      <c r="AU111" s="427"/>
      <c r="AV111" s="427"/>
      <c r="AW111" s="427"/>
      <c r="AX111" s="427"/>
      <c r="AY111" s="427"/>
      <c r="AZ111" s="427"/>
      <c r="BA111" s="427"/>
      <c r="BB111" s="427"/>
      <c r="BC111" s="427"/>
      <c r="BD111" s="427"/>
      <c r="BE111" s="427"/>
      <c r="BF111" s="427"/>
      <c r="BG111" s="427"/>
      <c r="BH111" s="427"/>
      <c r="BI111" s="427"/>
      <c r="BJ111" s="427"/>
      <c r="BK111" s="427"/>
      <c r="BL111" s="427"/>
      <c r="BM111" s="427"/>
      <c r="BN111" s="427"/>
      <c r="BO111" s="427"/>
      <c r="BP111" s="427"/>
      <c r="BQ111" s="427"/>
      <c r="BR111" s="427"/>
      <c r="BS111" s="424"/>
      <c r="BT111" s="424"/>
      <c r="BU111" s="424"/>
      <c r="BV111" s="424"/>
      <c r="BW111" s="424"/>
      <c r="BX111" s="424"/>
      <c r="BY111" s="424"/>
      <c r="BZ111" s="424"/>
      <c r="CA111" s="424"/>
      <c r="CB111" s="424"/>
      <c r="CC111" s="424"/>
      <c r="CD111" s="424"/>
      <c r="CE111" s="424"/>
      <c r="CF111" s="424"/>
      <c r="CG111" s="424"/>
      <c r="CH111" s="424"/>
      <c r="CI111" s="424"/>
      <c r="CJ111" s="424"/>
      <c r="CK111" s="424"/>
      <c r="CL111" s="424"/>
      <c r="CM111" s="424"/>
      <c r="CN111" s="424"/>
      <c r="CO111" s="424"/>
      <c r="CP111" s="424"/>
      <c r="CQ111" s="424"/>
      <c r="CR111" s="424"/>
      <c r="CS111" s="424"/>
      <c r="CT111" s="424"/>
      <c r="CU111" s="424"/>
      <c r="CV111" s="424"/>
      <c r="CW111" s="424"/>
      <c r="CX111" s="424"/>
      <c r="CY111" s="424"/>
      <c r="CZ111" s="424"/>
      <c r="DA111" s="424"/>
      <c r="DB111" s="424"/>
      <c r="DC111" s="424"/>
      <c r="DD111" s="424"/>
      <c r="DE111" s="424"/>
      <c r="DF111" s="424"/>
      <c r="DG111" s="424"/>
      <c r="DH111" s="424"/>
      <c r="DI111" s="424"/>
      <c r="DJ111" s="424"/>
      <c r="DK111" s="424"/>
      <c r="DL111" s="424"/>
      <c r="DM111" s="424"/>
      <c r="DN111" s="424"/>
      <c r="DO111" s="424"/>
      <c r="DP111" s="424"/>
      <c r="DQ111" s="424"/>
      <c r="DR111" s="424"/>
      <c r="DS111" s="424"/>
      <c r="DT111" s="424"/>
      <c r="DU111" s="424"/>
      <c r="DV111" s="424"/>
      <c r="DW111" s="424"/>
      <c r="DX111" s="424"/>
      <c r="DY111" s="424"/>
      <c r="DZ111" s="424"/>
      <c r="EA111" s="424"/>
      <c r="EB111" s="424"/>
      <c r="EC111" s="424"/>
      <c r="ED111" s="424"/>
      <c r="EE111" s="424"/>
      <c r="EF111" s="424"/>
      <c r="EG111" s="424"/>
      <c r="EH111" s="424"/>
      <c r="EI111" s="424"/>
      <c r="EJ111" s="424"/>
      <c r="EK111" s="424"/>
      <c r="EL111" s="424"/>
      <c r="EM111" s="424"/>
      <c r="EN111" s="424"/>
      <c r="EO111" s="424"/>
      <c r="EP111" s="424"/>
      <c r="EQ111" s="424"/>
      <c r="ER111" s="424"/>
      <c r="ES111" s="424"/>
      <c r="ET111" s="424"/>
      <c r="EU111" s="424"/>
      <c r="EV111" s="424"/>
    </row>
    <row r="112" spans="1:152" x14ac:dyDescent="0.25">
      <c r="A112" s="243"/>
      <c r="B112" s="244" t="s">
        <v>247</v>
      </c>
      <c r="C112" s="240">
        <f>'TSP Detailed Budget'!D358</f>
        <v>0</v>
      </c>
      <c r="D112" s="240">
        <f>'TSP Detailed Budget'!E358</f>
        <v>12600</v>
      </c>
      <c r="E112" s="240">
        <f>'TSP Detailed Budget'!F358</f>
        <v>0</v>
      </c>
      <c r="F112" s="240">
        <f>'TSP Detailed Budget'!G358</f>
        <v>0</v>
      </c>
      <c r="G112" s="240">
        <f>'TSP Detailed Budget'!H358</f>
        <v>0</v>
      </c>
      <c r="H112" s="187">
        <f>SUM(C112:G112)</f>
        <v>12600</v>
      </c>
      <c r="I112" s="472"/>
      <c r="J112" s="472"/>
      <c r="K112" s="472"/>
      <c r="L112" s="472"/>
      <c r="M112" s="472"/>
      <c r="N112" s="473"/>
      <c r="O112" s="472"/>
      <c r="P112" s="472"/>
      <c r="Q112" s="472"/>
      <c r="R112" s="474"/>
      <c r="S112" s="474"/>
      <c r="T112" s="473"/>
      <c r="U112" s="472"/>
      <c r="V112" s="472"/>
      <c r="W112" s="472"/>
      <c r="X112" s="474"/>
      <c r="Y112" s="474"/>
      <c r="Z112" s="473"/>
      <c r="AA112" s="472"/>
      <c r="AB112" s="472"/>
      <c r="AC112" s="472"/>
      <c r="AD112" s="474"/>
      <c r="AE112" s="474"/>
      <c r="AF112" s="473"/>
      <c r="AG112" s="472"/>
      <c r="AH112" s="472"/>
      <c r="AI112" s="472"/>
      <c r="AJ112" s="474"/>
      <c r="AK112" s="474"/>
      <c r="AL112" s="473"/>
      <c r="AM112" s="425"/>
    </row>
    <row r="113" spans="1:152" s="203" customFormat="1" ht="43.2" x14ac:dyDescent="0.25">
      <c r="A113" s="209" t="s">
        <v>248</v>
      </c>
      <c r="B113" s="210" t="s">
        <v>253</v>
      </c>
      <c r="C113" s="201">
        <f>C114</f>
        <v>0</v>
      </c>
      <c r="D113" s="201">
        <f t="shared" ref="D113:H113" si="86">D114</f>
        <v>5000</v>
      </c>
      <c r="E113" s="201">
        <f t="shared" si="86"/>
        <v>5000</v>
      </c>
      <c r="F113" s="201">
        <f t="shared" si="86"/>
        <v>5000</v>
      </c>
      <c r="G113" s="201">
        <f t="shared" si="86"/>
        <v>5000</v>
      </c>
      <c r="H113" s="202">
        <f t="shared" si="86"/>
        <v>20000</v>
      </c>
      <c r="I113" s="456"/>
      <c r="J113" s="456"/>
      <c r="K113" s="456"/>
      <c r="L113" s="456"/>
      <c r="M113" s="456"/>
      <c r="N113" s="471"/>
      <c r="O113" s="456"/>
      <c r="P113" s="456"/>
      <c r="Q113" s="456"/>
      <c r="R113" s="458"/>
      <c r="S113" s="458"/>
      <c r="T113" s="471"/>
      <c r="U113" s="456"/>
      <c r="V113" s="456"/>
      <c r="W113" s="456"/>
      <c r="X113" s="458"/>
      <c r="Y113" s="458"/>
      <c r="Z113" s="471"/>
      <c r="AA113" s="456"/>
      <c r="AB113" s="456"/>
      <c r="AC113" s="456"/>
      <c r="AD113" s="458"/>
      <c r="AE113" s="458"/>
      <c r="AF113" s="471"/>
      <c r="AG113" s="456"/>
      <c r="AH113" s="456"/>
      <c r="AI113" s="456"/>
      <c r="AJ113" s="458"/>
      <c r="AK113" s="458"/>
      <c r="AL113" s="471"/>
      <c r="AM113" s="427"/>
      <c r="AN113" s="427"/>
      <c r="AO113" s="427"/>
      <c r="AP113" s="427"/>
      <c r="AQ113" s="427"/>
      <c r="AR113" s="427"/>
      <c r="AS113" s="427"/>
      <c r="AT113" s="427"/>
      <c r="AU113" s="427"/>
      <c r="AV113" s="427"/>
      <c r="AW113" s="427"/>
      <c r="AX113" s="427"/>
      <c r="AY113" s="427"/>
      <c r="AZ113" s="427"/>
      <c r="BA113" s="427"/>
      <c r="BB113" s="427"/>
      <c r="BC113" s="427"/>
      <c r="BD113" s="427"/>
      <c r="BE113" s="427"/>
      <c r="BF113" s="427"/>
      <c r="BG113" s="427"/>
      <c r="BH113" s="427"/>
      <c r="BI113" s="427"/>
      <c r="BJ113" s="427"/>
      <c r="BK113" s="427"/>
      <c r="BL113" s="427"/>
      <c r="BM113" s="427"/>
      <c r="BN113" s="427"/>
      <c r="BO113" s="427"/>
      <c r="BP113" s="427"/>
      <c r="BQ113" s="427"/>
      <c r="BR113" s="427"/>
      <c r="BS113" s="424"/>
      <c r="BT113" s="424"/>
      <c r="BU113" s="424"/>
      <c r="BV113" s="424"/>
      <c r="BW113" s="424"/>
      <c r="BX113" s="424"/>
      <c r="BY113" s="424"/>
      <c r="BZ113" s="424"/>
      <c r="CA113" s="424"/>
      <c r="CB113" s="424"/>
      <c r="CC113" s="424"/>
      <c r="CD113" s="424"/>
      <c r="CE113" s="424"/>
      <c r="CF113" s="424"/>
      <c r="CG113" s="424"/>
      <c r="CH113" s="424"/>
      <c r="CI113" s="424"/>
      <c r="CJ113" s="424"/>
      <c r="CK113" s="424"/>
      <c r="CL113" s="424"/>
      <c r="CM113" s="424"/>
      <c r="CN113" s="424"/>
      <c r="CO113" s="424"/>
      <c r="CP113" s="424"/>
      <c r="CQ113" s="424"/>
      <c r="CR113" s="424"/>
      <c r="CS113" s="424"/>
      <c r="CT113" s="424"/>
      <c r="CU113" s="424"/>
      <c r="CV113" s="424"/>
      <c r="CW113" s="424"/>
      <c r="CX113" s="424"/>
      <c r="CY113" s="424"/>
      <c r="CZ113" s="424"/>
      <c r="DA113" s="424"/>
      <c r="DB113" s="424"/>
      <c r="DC113" s="424"/>
      <c r="DD113" s="424"/>
      <c r="DE113" s="424"/>
      <c r="DF113" s="424"/>
      <c r="DG113" s="424"/>
      <c r="DH113" s="424"/>
      <c r="DI113" s="424"/>
      <c r="DJ113" s="424"/>
      <c r="DK113" s="424"/>
      <c r="DL113" s="424"/>
      <c r="DM113" s="424"/>
      <c r="DN113" s="424"/>
      <c r="DO113" s="424"/>
      <c r="DP113" s="424"/>
      <c r="DQ113" s="424"/>
      <c r="DR113" s="424"/>
      <c r="DS113" s="424"/>
      <c r="DT113" s="424"/>
      <c r="DU113" s="424"/>
      <c r="DV113" s="424"/>
      <c r="DW113" s="424"/>
      <c r="DX113" s="424"/>
      <c r="DY113" s="424"/>
      <c r="DZ113" s="424"/>
      <c r="EA113" s="424"/>
      <c r="EB113" s="424"/>
      <c r="EC113" s="424"/>
      <c r="ED113" s="424"/>
      <c r="EE113" s="424"/>
      <c r="EF113" s="424"/>
      <c r="EG113" s="424"/>
      <c r="EH113" s="424"/>
      <c r="EI113" s="424"/>
      <c r="EJ113" s="424"/>
      <c r="EK113" s="424"/>
      <c r="EL113" s="424"/>
      <c r="EM113" s="424"/>
      <c r="EN113" s="424"/>
      <c r="EO113" s="424"/>
      <c r="EP113" s="424"/>
      <c r="EQ113" s="424"/>
      <c r="ER113" s="424"/>
      <c r="ES113" s="424"/>
      <c r="ET113" s="424"/>
      <c r="EU113" s="424"/>
      <c r="EV113" s="424"/>
    </row>
    <row r="114" spans="1:152" x14ac:dyDescent="0.25">
      <c r="A114" s="243"/>
      <c r="B114" s="244" t="s">
        <v>249</v>
      </c>
      <c r="C114" s="240">
        <f>'TSP Detailed Budget'!D364</f>
        <v>0</v>
      </c>
      <c r="D114" s="240">
        <f>'TSP Detailed Budget'!E364</f>
        <v>5000</v>
      </c>
      <c r="E114" s="240">
        <f>'TSP Detailed Budget'!F364</f>
        <v>5000</v>
      </c>
      <c r="F114" s="240">
        <f>'TSP Detailed Budget'!G364</f>
        <v>5000</v>
      </c>
      <c r="G114" s="240">
        <f>'TSP Detailed Budget'!H364</f>
        <v>5000</v>
      </c>
      <c r="H114" s="187">
        <f>SUM(C114:G114)</f>
        <v>20000</v>
      </c>
      <c r="I114" s="472"/>
      <c r="J114" s="472"/>
      <c r="K114" s="472"/>
      <c r="L114" s="472"/>
      <c r="M114" s="472"/>
      <c r="N114" s="473"/>
      <c r="O114" s="472"/>
      <c r="P114" s="472"/>
      <c r="Q114" s="472"/>
      <c r="R114" s="474"/>
      <c r="S114" s="474"/>
      <c r="T114" s="473"/>
      <c r="U114" s="472"/>
      <c r="V114" s="472"/>
      <c r="W114" s="472"/>
      <c r="X114" s="474"/>
      <c r="Y114" s="474"/>
      <c r="Z114" s="473"/>
      <c r="AA114" s="472"/>
      <c r="AB114" s="472"/>
      <c r="AC114" s="472"/>
      <c r="AD114" s="474"/>
      <c r="AE114" s="474"/>
      <c r="AF114" s="473"/>
      <c r="AG114" s="472"/>
      <c r="AH114" s="472"/>
      <c r="AI114" s="472"/>
      <c r="AJ114" s="474"/>
      <c r="AK114" s="474"/>
      <c r="AL114" s="473"/>
      <c r="AM114" s="425"/>
    </row>
    <row r="115" spans="1:152" s="374" customFormat="1" ht="18" x14ac:dyDescent="0.25">
      <c r="A115" s="371">
        <v>2.6</v>
      </c>
      <c r="B115" s="372" t="s">
        <v>323</v>
      </c>
      <c r="C115" s="373">
        <f t="shared" ref="C115:G115" si="87">SUM(C116,C120)</f>
        <v>44000</v>
      </c>
      <c r="D115" s="373">
        <f t="shared" si="87"/>
        <v>82000</v>
      </c>
      <c r="E115" s="373">
        <f t="shared" si="87"/>
        <v>52000</v>
      </c>
      <c r="F115" s="373">
        <f t="shared" si="87"/>
        <v>0</v>
      </c>
      <c r="G115" s="373">
        <f t="shared" si="87"/>
        <v>0</v>
      </c>
      <c r="H115" s="373">
        <f>SUM(H116,H120)</f>
        <v>178000</v>
      </c>
      <c r="I115" s="468"/>
      <c r="J115" s="468"/>
      <c r="K115" s="468"/>
      <c r="L115" s="468"/>
      <c r="M115" s="468"/>
      <c r="N115" s="469"/>
      <c r="O115" s="468"/>
      <c r="P115" s="468"/>
      <c r="Q115" s="468"/>
      <c r="R115" s="468"/>
      <c r="S115" s="468"/>
      <c r="T115" s="469"/>
      <c r="U115" s="468"/>
      <c r="V115" s="468"/>
      <c r="W115" s="468"/>
      <c r="X115" s="468"/>
      <c r="Y115" s="468"/>
      <c r="Z115" s="469"/>
      <c r="AA115" s="468"/>
      <c r="AB115" s="468"/>
      <c r="AC115" s="468"/>
      <c r="AD115" s="468"/>
      <c r="AE115" s="468"/>
      <c r="AF115" s="469"/>
      <c r="AG115" s="468"/>
      <c r="AH115" s="468"/>
      <c r="AI115" s="468"/>
      <c r="AJ115" s="468"/>
      <c r="AK115" s="468"/>
      <c r="AL115" s="469"/>
      <c r="AM115" s="451"/>
      <c r="AN115" s="451"/>
      <c r="AO115" s="451"/>
      <c r="AP115" s="451"/>
      <c r="AQ115" s="451"/>
      <c r="AR115" s="451"/>
      <c r="AS115" s="451"/>
      <c r="AT115" s="451"/>
      <c r="AU115" s="451"/>
      <c r="AV115" s="451"/>
      <c r="AW115" s="451"/>
      <c r="AX115" s="451"/>
      <c r="AY115" s="451"/>
      <c r="AZ115" s="451"/>
      <c r="BA115" s="451"/>
      <c r="BB115" s="451"/>
      <c r="BC115" s="451"/>
      <c r="BD115" s="451"/>
      <c r="BE115" s="451"/>
      <c r="BF115" s="451"/>
      <c r="BG115" s="451"/>
      <c r="BH115" s="451"/>
      <c r="BI115" s="451"/>
      <c r="BJ115" s="451"/>
      <c r="BK115" s="451"/>
      <c r="BL115" s="451"/>
      <c r="BM115" s="451"/>
      <c r="BN115" s="451"/>
      <c r="BO115" s="451"/>
      <c r="BP115" s="451"/>
      <c r="BQ115" s="451"/>
      <c r="BR115" s="451"/>
      <c r="BS115" s="422"/>
      <c r="BT115" s="422"/>
      <c r="BU115" s="422"/>
      <c r="BV115" s="422"/>
      <c r="BW115" s="422"/>
      <c r="BX115" s="422"/>
      <c r="BY115" s="422"/>
      <c r="BZ115" s="422"/>
      <c r="CA115" s="422"/>
      <c r="CB115" s="422"/>
      <c r="CC115" s="422"/>
      <c r="CD115" s="422"/>
      <c r="CE115" s="422"/>
      <c r="CF115" s="422"/>
      <c r="CG115" s="422"/>
      <c r="CH115" s="422"/>
      <c r="CI115" s="422"/>
      <c r="CJ115" s="422"/>
      <c r="CK115" s="422"/>
      <c r="CL115" s="422"/>
      <c r="CM115" s="422"/>
      <c r="CN115" s="422"/>
      <c r="CO115" s="422"/>
      <c r="CP115" s="422"/>
      <c r="CQ115" s="422"/>
      <c r="CR115" s="422"/>
      <c r="CS115" s="422"/>
      <c r="CT115" s="422"/>
      <c r="CU115" s="422"/>
      <c r="CV115" s="422"/>
      <c r="CW115" s="422"/>
      <c r="CX115" s="422"/>
      <c r="CY115" s="422"/>
      <c r="CZ115" s="422"/>
      <c r="DA115" s="422"/>
      <c r="DB115" s="422"/>
      <c r="DC115" s="422"/>
      <c r="DD115" s="422"/>
      <c r="DE115" s="422"/>
      <c r="DF115" s="422"/>
      <c r="DG115" s="422"/>
      <c r="DH115" s="422"/>
      <c r="DI115" s="422"/>
      <c r="DJ115" s="422"/>
      <c r="DK115" s="422"/>
      <c r="DL115" s="422"/>
      <c r="DM115" s="422"/>
      <c r="DN115" s="422"/>
      <c r="DO115" s="422"/>
      <c r="DP115" s="422"/>
      <c r="DQ115" s="422"/>
      <c r="DR115" s="422"/>
      <c r="DS115" s="422"/>
      <c r="DT115" s="422"/>
      <c r="DU115" s="422"/>
      <c r="DV115" s="422"/>
      <c r="DW115" s="422"/>
      <c r="DX115" s="422"/>
      <c r="DY115" s="422"/>
      <c r="DZ115" s="422"/>
      <c r="EA115" s="422"/>
      <c r="EB115" s="422"/>
      <c r="EC115" s="422"/>
      <c r="ED115" s="422"/>
      <c r="EE115" s="422"/>
      <c r="EF115" s="422"/>
      <c r="EG115" s="422"/>
      <c r="EH115" s="422"/>
      <c r="EI115" s="422"/>
      <c r="EJ115" s="422"/>
      <c r="EK115" s="422"/>
      <c r="EL115" s="422"/>
      <c r="EM115" s="422"/>
      <c r="EN115" s="422"/>
      <c r="EO115" s="422"/>
      <c r="EP115" s="422"/>
      <c r="EQ115" s="422"/>
      <c r="ER115" s="422"/>
      <c r="ES115" s="422"/>
      <c r="ET115" s="422"/>
      <c r="EU115" s="422"/>
      <c r="EV115" s="422"/>
    </row>
    <row r="116" spans="1:152" ht="15.6" x14ac:dyDescent="0.25">
      <c r="A116" s="213" t="s">
        <v>14</v>
      </c>
      <c r="B116" s="221" t="s">
        <v>254</v>
      </c>
      <c r="C116" s="194">
        <f>C117+C119</f>
        <v>0</v>
      </c>
      <c r="D116" s="194">
        <f t="shared" ref="D116" si="88">D117+D119</f>
        <v>4600</v>
      </c>
      <c r="E116" s="194">
        <f t="shared" ref="E116" si="89">E117+E119</f>
        <v>4600</v>
      </c>
      <c r="F116" s="194">
        <f t="shared" ref="F116" si="90">F117+F119</f>
        <v>0</v>
      </c>
      <c r="G116" s="194">
        <f t="shared" ref="G116" si="91">G117+G119</f>
        <v>0</v>
      </c>
      <c r="H116" s="194">
        <f>SUM(H117:H118)</f>
        <v>9200</v>
      </c>
      <c r="I116" s="452"/>
      <c r="J116" s="452"/>
      <c r="K116" s="452"/>
      <c r="L116" s="480"/>
      <c r="M116" s="480"/>
      <c r="N116" s="452"/>
      <c r="O116" s="452"/>
      <c r="P116" s="452"/>
      <c r="Q116" s="452"/>
      <c r="R116" s="481"/>
      <c r="S116" s="481"/>
      <c r="T116" s="452"/>
      <c r="U116" s="452"/>
      <c r="V116" s="452"/>
      <c r="W116" s="452"/>
      <c r="X116" s="481"/>
      <c r="Y116" s="481"/>
      <c r="Z116" s="452"/>
      <c r="AA116" s="452"/>
      <c r="AB116" s="452"/>
      <c r="AC116" s="452"/>
      <c r="AD116" s="481"/>
      <c r="AE116" s="481"/>
      <c r="AF116" s="452"/>
      <c r="AG116" s="452"/>
      <c r="AH116" s="452"/>
      <c r="AI116" s="452"/>
      <c r="AJ116" s="481"/>
      <c r="AK116" s="481"/>
      <c r="AL116" s="452"/>
      <c r="AM116" s="425"/>
    </row>
    <row r="117" spans="1:152" s="203" customFormat="1" x14ac:dyDescent="0.25">
      <c r="A117" s="209" t="s">
        <v>256</v>
      </c>
      <c r="B117" s="210" t="s">
        <v>255</v>
      </c>
      <c r="C117" s="201"/>
      <c r="D117" s="201"/>
      <c r="E117" s="201"/>
      <c r="F117" s="201"/>
      <c r="G117" s="201"/>
      <c r="H117" s="202"/>
      <c r="I117" s="456"/>
      <c r="J117" s="456"/>
      <c r="K117" s="456"/>
      <c r="L117" s="456"/>
      <c r="M117" s="456"/>
      <c r="N117" s="471"/>
      <c r="O117" s="456"/>
      <c r="P117" s="456"/>
      <c r="Q117" s="456"/>
      <c r="R117" s="458"/>
      <c r="S117" s="458"/>
      <c r="T117" s="471"/>
      <c r="U117" s="456"/>
      <c r="V117" s="456"/>
      <c r="W117" s="456"/>
      <c r="X117" s="458"/>
      <c r="Y117" s="458"/>
      <c r="Z117" s="471"/>
      <c r="AA117" s="456"/>
      <c r="AB117" s="456"/>
      <c r="AC117" s="456"/>
      <c r="AD117" s="458"/>
      <c r="AE117" s="458"/>
      <c r="AF117" s="471"/>
      <c r="AG117" s="456"/>
      <c r="AH117" s="456"/>
      <c r="AI117" s="456"/>
      <c r="AJ117" s="458"/>
      <c r="AK117" s="458"/>
      <c r="AL117" s="471"/>
      <c r="AM117" s="427"/>
      <c r="AN117" s="427"/>
      <c r="AO117" s="427"/>
      <c r="AP117" s="427"/>
      <c r="AQ117" s="427"/>
      <c r="AR117" s="427"/>
      <c r="AS117" s="427"/>
      <c r="AT117" s="427"/>
      <c r="AU117" s="427"/>
      <c r="AV117" s="427"/>
      <c r="AW117" s="427"/>
      <c r="AX117" s="427"/>
      <c r="AY117" s="427"/>
      <c r="AZ117" s="427"/>
      <c r="BA117" s="427"/>
      <c r="BB117" s="427"/>
      <c r="BC117" s="427"/>
      <c r="BD117" s="427"/>
      <c r="BE117" s="427"/>
      <c r="BF117" s="427"/>
      <c r="BG117" s="427"/>
      <c r="BH117" s="427"/>
      <c r="BI117" s="427"/>
      <c r="BJ117" s="427"/>
      <c r="BK117" s="427"/>
      <c r="BL117" s="427"/>
      <c r="BM117" s="427"/>
      <c r="BN117" s="427"/>
      <c r="BO117" s="427"/>
      <c r="BP117" s="427"/>
      <c r="BQ117" s="427"/>
      <c r="BR117" s="427"/>
      <c r="BS117" s="424"/>
      <c r="BT117" s="424"/>
      <c r="BU117" s="424"/>
      <c r="BV117" s="424"/>
      <c r="BW117" s="424"/>
      <c r="BX117" s="424"/>
      <c r="BY117" s="424"/>
      <c r="BZ117" s="424"/>
      <c r="CA117" s="424"/>
      <c r="CB117" s="424"/>
      <c r="CC117" s="424"/>
      <c r="CD117" s="424"/>
      <c r="CE117" s="424"/>
      <c r="CF117" s="424"/>
      <c r="CG117" s="424"/>
      <c r="CH117" s="424"/>
      <c r="CI117" s="424"/>
      <c r="CJ117" s="424"/>
      <c r="CK117" s="424"/>
      <c r="CL117" s="424"/>
      <c r="CM117" s="424"/>
      <c r="CN117" s="424"/>
      <c r="CO117" s="424"/>
      <c r="CP117" s="424"/>
      <c r="CQ117" s="424"/>
      <c r="CR117" s="424"/>
      <c r="CS117" s="424"/>
      <c r="CT117" s="424"/>
      <c r="CU117" s="424"/>
      <c r="CV117" s="424"/>
      <c r="CW117" s="424"/>
      <c r="CX117" s="424"/>
      <c r="CY117" s="424"/>
      <c r="CZ117" s="424"/>
      <c r="DA117" s="424"/>
      <c r="DB117" s="424"/>
      <c r="DC117" s="424"/>
      <c r="DD117" s="424"/>
      <c r="DE117" s="424"/>
      <c r="DF117" s="424"/>
      <c r="DG117" s="424"/>
      <c r="DH117" s="424"/>
      <c r="DI117" s="424"/>
      <c r="DJ117" s="424"/>
      <c r="DK117" s="424"/>
      <c r="DL117" s="424"/>
      <c r="DM117" s="424"/>
      <c r="DN117" s="424"/>
      <c r="DO117" s="424"/>
      <c r="DP117" s="424"/>
      <c r="DQ117" s="424"/>
      <c r="DR117" s="424"/>
      <c r="DS117" s="424"/>
      <c r="DT117" s="424"/>
      <c r="DU117" s="424"/>
      <c r="DV117" s="424"/>
      <c r="DW117" s="424"/>
      <c r="DX117" s="424"/>
      <c r="DY117" s="424"/>
      <c r="DZ117" s="424"/>
      <c r="EA117" s="424"/>
      <c r="EB117" s="424"/>
      <c r="EC117" s="424"/>
      <c r="ED117" s="424"/>
      <c r="EE117" s="424"/>
      <c r="EF117" s="424"/>
      <c r="EG117" s="424"/>
      <c r="EH117" s="424"/>
      <c r="EI117" s="424"/>
      <c r="EJ117" s="424"/>
      <c r="EK117" s="424"/>
      <c r="EL117" s="424"/>
      <c r="EM117" s="424"/>
      <c r="EN117" s="424"/>
      <c r="EO117" s="424"/>
      <c r="EP117" s="424"/>
      <c r="EQ117" s="424"/>
      <c r="ER117" s="424"/>
      <c r="ES117" s="424"/>
      <c r="ET117" s="424"/>
      <c r="EU117" s="424"/>
      <c r="EV117" s="424"/>
    </row>
    <row r="118" spans="1:152" s="203" customFormat="1" x14ac:dyDescent="0.25">
      <c r="A118" s="209" t="s">
        <v>258</v>
      </c>
      <c r="B118" s="210" t="s">
        <v>257</v>
      </c>
      <c r="C118" s="201">
        <f>C119</f>
        <v>0</v>
      </c>
      <c r="D118" s="201">
        <f t="shared" ref="D118:H118" si="92">D119</f>
        <v>4600</v>
      </c>
      <c r="E118" s="201">
        <f t="shared" si="92"/>
        <v>4600</v>
      </c>
      <c r="F118" s="201">
        <f t="shared" si="92"/>
        <v>0</v>
      </c>
      <c r="G118" s="201">
        <f t="shared" si="92"/>
        <v>0</v>
      </c>
      <c r="H118" s="202">
        <f t="shared" si="92"/>
        <v>9200</v>
      </c>
      <c r="I118" s="456"/>
      <c r="J118" s="456"/>
      <c r="K118" s="456"/>
      <c r="L118" s="456"/>
      <c r="M118" s="456"/>
      <c r="N118" s="471"/>
      <c r="O118" s="456"/>
      <c r="P118" s="456"/>
      <c r="Q118" s="456"/>
      <c r="R118" s="458"/>
      <c r="S118" s="458"/>
      <c r="T118" s="471"/>
      <c r="U118" s="456"/>
      <c r="V118" s="456"/>
      <c r="W118" s="456"/>
      <c r="X118" s="458"/>
      <c r="Y118" s="458"/>
      <c r="Z118" s="471"/>
      <c r="AA118" s="456"/>
      <c r="AB118" s="456"/>
      <c r="AC118" s="456"/>
      <c r="AD118" s="458"/>
      <c r="AE118" s="458"/>
      <c r="AF118" s="471"/>
      <c r="AG118" s="456"/>
      <c r="AH118" s="456"/>
      <c r="AI118" s="456"/>
      <c r="AJ118" s="458"/>
      <c r="AK118" s="458"/>
      <c r="AL118" s="471"/>
      <c r="AM118" s="427"/>
      <c r="AN118" s="427"/>
      <c r="AO118" s="427"/>
      <c r="AP118" s="427"/>
      <c r="AQ118" s="427"/>
      <c r="AR118" s="427"/>
      <c r="AS118" s="427"/>
      <c r="AT118" s="427"/>
      <c r="AU118" s="427"/>
      <c r="AV118" s="427"/>
      <c r="AW118" s="427"/>
      <c r="AX118" s="427"/>
      <c r="AY118" s="427"/>
      <c r="AZ118" s="427"/>
      <c r="BA118" s="427"/>
      <c r="BB118" s="427"/>
      <c r="BC118" s="427"/>
      <c r="BD118" s="427"/>
      <c r="BE118" s="427"/>
      <c r="BF118" s="427"/>
      <c r="BG118" s="427"/>
      <c r="BH118" s="427"/>
      <c r="BI118" s="427"/>
      <c r="BJ118" s="427"/>
      <c r="BK118" s="427"/>
      <c r="BL118" s="427"/>
      <c r="BM118" s="427"/>
      <c r="BN118" s="427"/>
      <c r="BO118" s="427"/>
      <c r="BP118" s="427"/>
      <c r="BQ118" s="427"/>
      <c r="BR118" s="427"/>
      <c r="BS118" s="424"/>
      <c r="BT118" s="424"/>
      <c r="BU118" s="424"/>
      <c r="BV118" s="424"/>
      <c r="BW118" s="424"/>
      <c r="BX118" s="424"/>
      <c r="BY118" s="424"/>
      <c r="BZ118" s="424"/>
      <c r="CA118" s="424"/>
      <c r="CB118" s="424"/>
      <c r="CC118" s="424"/>
      <c r="CD118" s="424"/>
      <c r="CE118" s="424"/>
      <c r="CF118" s="424"/>
      <c r="CG118" s="424"/>
      <c r="CH118" s="424"/>
      <c r="CI118" s="424"/>
      <c r="CJ118" s="424"/>
      <c r="CK118" s="424"/>
      <c r="CL118" s="424"/>
      <c r="CM118" s="424"/>
      <c r="CN118" s="424"/>
      <c r="CO118" s="424"/>
      <c r="CP118" s="424"/>
      <c r="CQ118" s="424"/>
      <c r="CR118" s="424"/>
      <c r="CS118" s="424"/>
      <c r="CT118" s="424"/>
      <c r="CU118" s="424"/>
      <c r="CV118" s="424"/>
      <c r="CW118" s="424"/>
      <c r="CX118" s="424"/>
      <c r="CY118" s="424"/>
      <c r="CZ118" s="424"/>
      <c r="DA118" s="424"/>
      <c r="DB118" s="424"/>
      <c r="DC118" s="424"/>
      <c r="DD118" s="424"/>
      <c r="DE118" s="424"/>
      <c r="DF118" s="424"/>
      <c r="DG118" s="424"/>
      <c r="DH118" s="424"/>
      <c r="DI118" s="424"/>
      <c r="DJ118" s="424"/>
      <c r="DK118" s="424"/>
      <c r="DL118" s="424"/>
      <c r="DM118" s="424"/>
      <c r="DN118" s="424"/>
      <c r="DO118" s="424"/>
      <c r="DP118" s="424"/>
      <c r="DQ118" s="424"/>
      <c r="DR118" s="424"/>
      <c r="DS118" s="424"/>
      <c r="DT118" s="424"/>
      <c r="DU118" s="424"/>
      <c r="DV118" s="424"/>
      <c r="DW118" s="424"/>
      <c r="DX118" s="424"/>
      <c r="DY118" s="424"/>
      <c r="DZ118" s="424"/>
      <c r="EA118" s="424"/>
      <c r="EB118" s="424"/>
      <c r="EC118" s="424"/>
      <c r="ED118" s="424"/>
      <c r="EE118" s="424"/>
      <c r="EF118" s="424"/>
      <c r="EG118" s="424"/>
      <c r="EH118" s="424"/>
      <c r="EI118" s="424"/>
      <c r="EJ118" s="424"/>
      <c r="EK118" s="424"/>
      <c r="EL118" s="424"/>
      <c r="EM118" s="424"/>
      <c r="EN118" s="424"/>
      <c r="EO118" s="424"/>
      <c r="EP118" s="424"/>
      <c r="EQ118" s="424"/>
      <c r="ER118" s="424"/>
      <c r="ES118" s="424"/>
      <c r="ET118" s="424"/>
      <c r="EU118" s="424"/>
      <c r="EV118" s="424"/>
    </row>
    <row r="119" spans="1:152" x14ac:dyDescent="0.25">
      <c r="A119" s="243"/>
      <c r="B119" s="244" t="s">
        <v>155</v>
      </c>
      <c r="C119" s="240">
        <f>'TSP Detailed Budget'!D371</f>
        <v>0</v>
      </c>
      <c r="D119" s="240">
        <f>'TSP Detailed Budget'!E371</f>
        <v>4600</v>
      </c>
      <c r="E119" s="240">
        <f>'TSP Detailed Budget'!F371</f>
        <v>4600</v>
      </c>
      <c r="F119" s="240">
        <f>'TSP Detailed Budget'!G371</f>
        <v>0</v>
      </c>
      <c r="G119" s="240">
        <f>'TSP Detailed Budget'!H371</f>
        <v>0</v>
      </c>
      <c r="H119" s="187">
        <f>SUM(C119:G119)</f>
        <v>9200</v>
      </c>
      <c r="I119" s="472"/>
      <c r="J119" s="472"/>
      <c r="K119" s="472"/>
      <c r="L119" s="472"/>
      <c r="M119" s="472"/>
      <c r="N119" s="473"/>
      <c r="O119" s="472"/>
      <c r="P119" s="472"/>
      <c r="Q119" s="472"/>
      <c r="R119" s="474"/>
      <c r="S119" s="474"/>
      <c r="T119" s="473"/>
      <c r="U119" s="472"/>
      <c r="V119" s="472"/>
      <c r="W119" s="472"/>
      <c r="X119" s="474"/>
      <c r="Y119" s="474"/>
      <c r="Z119" s="473"/>
      <c r="AA119" s="472"/>
      <c r="AB119" s="472"/>
      <c r="AC119" s="472"/>
      <c r="AD119" s="474"/>
      <c r="AE119" s="474"/>
      <c r="AF119" s="473"/>
      <c r="AG119" s="472"/>
      <c r="AH119" s="472"/>
      <c r="AI119" s="472"/>
      <c r="AJ119" s="474"/>
      <c r="AK119" s="474"/>
      <c r="AL119" s="473"/>
      <c r="AM119" s="425"/>
    </row>
    <row r="120" spans="1:152" ht="31.2" x14ac:dyDescent="0.25">
      <c r="A120" s="213" t="s">
        <v>260</v>
      </c>
      <c r="B120" s="221" t="s">
        <v>263</v>
      </c>
      <c r="C120" s="194">
        <f>SUM(C121,C123)</f>
        <v>44000</v>
      </c>
      <c r="D120" s="194">
        <f t="shared" ref="D120:G120" si="93">SUM(D121,D123)</f>
        <v>77400</v>
      </c>
      <c r="E120" s="194">
        <f t="shared" si="93"/>
        <v>47400</v>
      </c>
      <c r="F120" s="194">
        <f t="shared" si="93"/>
        <v>0</v>
      </c>
      <c r="G120" s="194">
        <f t="shared" si="93"/>
        <v>0</v>
      </c>
      <c r="H120" s="194">
        <f>SUM(H121,H123)</f>
        <v>168800</v>
      </c>
      <c r="I120" s="452"/>
      <c r="J120" s="452"/>
      <c r="K120" s="452"/>
      <c r="L120" s="480"/>
      <c r="M120" s="480"/>
      <c r="N120" s="452"/>
      <c r="O120" s="452"/>
      <c r="P120" s="452"/>
      <c r="Q120" s="452"/>
      <c r="R120" s="481"/>
      <c r="S120" s="481"/>
      <c r="T120" s="452"/>
      <c r="U120" s="452"/>
      <c r="V120" s="452"/>
      <c r="W120" s="452"/>
      <c r="X120" s="481"/>
      <c r="Y120" s="481"/>
      <c r="Z120" s="452"/>
      <c r="AA120" s="452"/>
      <c r="AB120" s="452"/>
      <c r="AC120" s="452"/>
      <c r="AD120" s="481"/>
      <c r="AE120" s="481"/>
      <c r="AF120" s="452"/>
      <c r="AG120" s="452"/>
      <c r="AH120" s="452"/>
      <c r="AI120" s="452"/>
      <c r="AJ120" s="481"/>
      <c r="AK120" s="481"/>
      <c r="AL120" s="452"/>
      <c r="AM120" s="425"/>
    </row>
    <row r="121" spans="1:152" s="203" customFormat="1" ht="34.5" customHeight="1" x14ac:dyDescent="0.25">
      <c r="A121" s="209" t="s">
        <v>261</v>
      </c>
      <c r="B121" s="210" t="s">
        <v>264</v>
      </c>
      <c r="C121" s="201">
        <f>C122</f>
        <v>0</v>
      </c>
      <c r="D121" s="201">
        <f t="shared" ref="D121" si="94">D122</f>
        <v>0</v>
      </c>
      <c r="E121" s="201">
        <f t="shared" ref="E121" si="95">E122</f>
        <v>0</v>
      </c>
      <c r="F121" s="201">
        <f t="shared" ref="F121" si="96">F122</f>
        <v>0</v>
      </c>
      <c r="G121" s="201">
        <f t="shared" ref="G121:H121" si="97">G122</f>
        <v>0</v>
      </c>
      <c r="H121" s="202">
        <f t="shared" si="97"/>
        <v>0</v>
      </c>
      <c r="I121" s="456"/>
      <c r="J121" s="456"/>
      <c r="K121" s="456"/>
      <c r="L121" s="456"/>
      <c r="M121" s="456"/>
      <c r="N121" s="471"/>
      <c r="O121" s="456"/>
      <c r="P121" s="456"/>
      <c r="Q121" s="456"/>
      <c r="R121" s="458"/>
      <c r="S121" s="458"/>
      <c r="T121" s="471"/>
      <c r="U121" s="456"/>
      <c r="V121" s="456"/>
      <c r="W121" s="456"/>
      <c r="X121" s="458"/>
      <c r="Y121" s="458"/>
      <c r="Z121" s="471"/>
      <c r="AA121" s="456"/>
      <c r="AB121" s="456"/>
      <c r="AC121" s="456"/>
      <c r="AD121" s="458"/>
      <c r="AE121" s="458"/>
      <c r="AF121" s="471"/>
      <c r="AG121" s="456"/>
      <c r="AH121" s="456"/>
      <c r="AI121" s="456"/>
      <c r="AJ121" s="458"/>
      <c r="AK121" s="458"/>
      <c r="AL121" s="471"/>
      <c r="AM121" s="427"/>
      <c r="AN121" s="427"/>
      <c r="AO121" s="427"/>
      <c r="AP121" s="427"/>
      <c r="AQ121" s="427"/>
      <c r="AR121" s="427"/>
      <c r="AS121" s="427"/>
      <c r="AT121" s="427"/>
      <c r="AU121" s="427"/>
      <c r="AV121" s="427"/>
      <c r="AW121" s="427"/>
      <c r="AX121" s="427"/>
      <c r="AY121" s="427"/>
      <c r="AZ121" s="427"/>
      <c r="BA121" s="427"/>
      <c r="BB121" s="427"/>
      <c r="BC121" s="427"/>
      <c r="BD121" s="427"/>
      <c r="BE121" s="427"/>
      <c r="BF121" s="427"/>
      <c r="BG121" s="427"/>
      <c r="BH121" s="427"/>
      <c r="BI121" s="427"/>
      <c r="BJ121" s="427"/>
      <c r="BK121" s="427"/>
      <c r="BL121" s="427"/>
      <c r="BM121" s="427"/>
      <c r="BN121" s="427"/>
      <c r="BO121" s="427"/>
      <c r="BP121" s="427"/>
      <c r="BQ121" s="427"/>
      <c r="BR121" s="427"/>
      <c r="BS121" s="424"/>
      <c r="BT121" s="424"/>
      <c r="BU121" s="424"/>
      <c r="BV121" s="424"/>
      <c r="BW121" s="424"/>
      <c r="BX121" s="424"/>
      <c r="BY121" s="424"/>
      <c r="BZ121" s="424"/>
      <c r="CA121" s="424"/>
      <c r="CB121" s="424"/>
      <c r="CC121" s="424"/>
      <c r="CD121" s="424"/>
      <c r="CE121" s="424"/>
      <c r="CF121" s="424"/>
      <c r="CG121" s="424"/>
      <c r="CH121" s="424"/>
      <c r="CI121" s="424"/>
      <c r="CJ121" s="424"/>
      <c r="CK121" s="424"/>
      <c r="CL121" s="424"/>
      <c r="CM121" s="424"/>
      <c r="CN121" s="424"/>
      <c r="CO121" s="424"/>
      <c r="CP121" s="424"/>
      <c r="CQ121" s="424"/>
      <c r="CR121" s="424"/>
      <c r="CS121" s="424"/>
      <c r="CT121" s="424"/>
      <c r="CU121" s="424"/>
      <c r="CV121" s="424"/>
      <c r="CW121" s="424"/>
      <c r="CX121" s="424"/>
      <c r="CY121" s="424"/>
      <c r="CZ121" s="424"/>
      <c r="DA121" s="424"/>
      <c r="DB121" s="424"/>
      <c r="DC121" s="424"/>
      <c r="DD121" s="424"/>
      <c r="DE121" s="424"/>
      <c r="DF121" s="424"/>
      <c r="DG121" s="424"/>
      <c r="DH121" s="424"/>
      <c r="DI121" s="424"/>
      <c r="DJ121" s="424"/>
      <c r="DK121" s="424"/>
      <c r="DL121" s="424"/>
      <c r="DM121" s="424"/>
      <c r="DN121" s="424"/>
      <c r="DO121" s="424"/>
      <c r="DP121" s="424"/>
      <c r="DQ121" s="424"/>
      <c r="DR121" s="424"/>
      <c r="DS121" s="424"/>
      <c r="DT121" s="424"/>
      <c r="DU121" s="424"/>
      <c r="DV121" s="424"/>
      <c r="DW121" s="424"/>
      <c r="DX121" s="424"/>
      <c r="DY121" s="424"/>
      <c r="DZ121" s="424"/>
      <c r="EA121" s="424"/>
      <c r="EB121" s="424"/>
      <c r="EC121" s="424"/>
      <c r="ED121" s="424"/>
      <c r="EE121" s="424"/>
      <c r="EF121" s="424"/>
      <c r="EG121" s="424"/>
      <c r="EH121" s="424"/>
      <c r="EI121" s="424"/>
      <c r="EJ121" s="424"/>
      <c r="EK121" s="424"/>
      <c r="EL121" s="424"/>
      <c r="EM121" s="424"/>
      <c r="EN121" s="424"/>
      <c r="EO121" s="424"/>
      <c r="EP121" s="424"/>
      <c r="EQ121" s="424"/>
      <c r="ER121" s="424"/>
      <c r="ES121" s="424"/>
      <c r="ET121" s="424"/>
      <c r="EU121" s="424"/>
      <c r="EV121" s="424"/>
    </row>
    <row r="122" spans="1:152" x14ac:dyDescent="0.25">
      <c r="A122" s="504" t="s">
        <v>268</v>
      </c>
      <c r="B122" s="505"/>
      <c r="C122" s="505"/>
      <c r="D122" s="505"/>
      <c r="E122" s="505"/>
      <c r="F122" s="505"/>
      <c r="G122" s="505"/>
      <c r="H122" s="506"/>
      <c r="I122" s="472"/>
      <c r="J122" s="472"/>
      <c r="K122" s="472"/>
      <c r="L122" s="472"/>
      <c r="M122" s="472"/>
      <c r="N122" s="473"/>
      <c r="O122" s="472"/>
      <c r="P122" s="472"/>
      <c r="Q122" s="472"/>
      <c r="R122" s="474"/>
      <c r="S122" s="474"/>
      <c r="T122" s="473"/>
      <c r="U122" s="472"/>
      <c r="V122" s="472"/>
      <c r="W122" s="472"/>
      <c r="X122" s="474"/>
      <c r="Y122" s="474"/>
      <c r="Z122" s="473"/>
      <c r="AA122" s="472"/>
      <c r="AB122" s="472"/>
      <c r="AC122" s="472"/>
      <c r="AD122" s="474"/>
      <c r="AE122" s="474"/>
      <c r="AF122" s="473"/>
      <c r="AG122" s="472"/>
      <c r="AH122" s="472"/>
      <c r="AI122" s="472"/>
      <c r="AJ122" s="474"/>
      <c r="AK122" s="474"/>
      <c r="AL122" s="473"/>
      <c r="AM122" s="425"/>
    </row>
    <row r="123" spans="1:152" s="203" customFormat="1" ht="43.2" x14ac:dyDescent="0.25">
      <c r="A123" s="209" t="s">
        <v>269</v>
      </c>
      <c r="B123" s="210" t="s">
        <v>270</v>
      </c>
      <c r="C123" s="201">
        <f>SUM(C124,C125)</f>
        <v>44000</v>
      </c>
      <c r="D123" s="201">
        <f t="shared" ref="D123:H123" si="98">SUM(D124,D125)</f>
        <v>77400</v>
      </c>
      <c r="E123" s="201">
        <f t="shared" si="98"/>
        <v>47400</v>
      </c>
      <c r="F123" s="201">
        <f t="shared" si="98"/>
        <v>0</v>
      </c>
      <c r="G123" s="201">
        <f t="shared" si="98"/>
        <v>0</v>
      </c>
      <c r="H123" s="202">
        <f t="shared" si="98"/>
        <v>168800</v>
      </c>
      <c r="I123" s="456"/>
      <c r="J123" s="456"/>
      <c r="K123" s="456"/>
      <c r="L123" s="456"/>
      <c r="M123" s="456"/>
      <c r="N123" s="471"/>
      <c r="O123" s="456"/>
      <c r="P123" s="456"/>
      <c r="Q123" s="456"/>
      <c r="R123" s="458"/>
      <c r="S123" s="458"/>
      <c r="T123" s="471"/>
      <c r="U123" s="456"/>
      <c r="V123" s="456"/>
      <c r="W123" s="456"/>
      <c r="X123" s="458"/>
      <c r="Y123" s="458"/>
      <c r="Z123" s="471"/>
      <c r="AA123" s="456"/>
      <c r="AB123" s="456"/>
      <c r="AC123" s="456"/>
      <c r="AD123" s="458"/>
      <c r="AE123" s="458"/>
      <c r="AF123" s="471"/>
      <c r="AG123" s="456"/>
      <c r="AH123" s="456"/>
      <c r="AI123" s="456"/>
      <c r="AJ123" s="458"/>
      <c r="AK123" s="458"/>
      <c r="AL123" s="471"/>
      <c r="AM123" s="427"/>
      <c r="AN123" s="427"/>
      <c r="AO123" s="427"/>
      <c r="AP123" s="427"/>
      <c r="AQ123" s="427"/>
      <c r="AR123" s="427"/>
      <c r="AS123" s="427"/>
      <c r="AT123" s="427"/>
      <c r="AU123" s="427"/>
      <c r="AV123" s="427"/>
      <c r="AW123" s="427"/>
      <c r="AX123" s="427"/>
      <c r="AY123" s="427"/>
      <c r="AZ123" s="427"/>
      <c r="BA123" s="427"/>
      <c r="BB123" s="427"/>
      <c r="BC123" s="427"/>
      <c r="BD123" s="427"/>
      <c r="BE123" s="427"/>
      <c r="BF123" s="427"/>
      <c r="BG123" s="427"/>
      <c r="BH123" s="427"/>
      <c r="BI123" s="427"/>
      <c r="BJ123" s="427"/>
      <c r="BK123" s="427"/>
      <c r="BL123" s="427"/>
      <c r="BM123" s="427"/>
      <c r="BN123" s="427"/>
      <c r="BO123" s="427"/>
      <c r="BP123" s="427"/>
      <c r="BQ123" s="427"/>
      <c r="BR123" s="427"/>
      <c r="BS123" s="424"/>
      <c r="BT123" s="424"/>
      <c r="BU123" s="424"/>
      <c r="BV123" s="424"/>
      <c r="BW123" s="424"/>
      <c r="BX123" s="424"/>
      <c r="BY123" s="424"/>
      <c r="BZ123" s="424"/>
      <c r="CA123" s="424"/>
      <c r="CB123" s="424"/>
      <c r="CC123" s="424"/>
      <c r="CD123" s="424"/>
      <c r="CE123" s="424"/>
      <c r="CF123" s="424"/>
      <c r="CG123" s="424"/>
      <c r="CH123" s="424"/>
      <c r="CI123" s="424"/>
      <c r="CJ123" s="424"/>
      <c r="CK123" s="424"/>
      <c r="CL123" s="424"/>
      <c r="CM123" s="424"/>
      <c r="CN123" s="424"/>
      <c r="CO123" s="424"/>
      <c r="CP123" s="424"/>
      <c r="CQ123" s="424"/>
      <c r="CR123" s="424"/>
      <c r="CS123" s="424"/>
      <c r="CT123" s="424"/>
      <c r="CU123" s="424"/>
      <c r="CV123" s="424"/>
      <c r="CW123" s="424"/>
      <c r="CX123" s="424"/>
      <c r="CY123" s="424"/>
      <c r="CZ123" s="424"/>
      <c r="DA123" s="424"/>
      <c r="DB123" s="424"/>
      <c r="DC123" s="424"/>
      <c r="DD123" s="424"/>
      <c r="DE123" s="424"/>
      <c r="DF123" s="424"/>
      <c r="DG123" s="424"/>
      <c r="DH123" s="424"/>
      <c r="DI123" s="424"/>
      <c r="DJ123" s="424"/>
      <c r="DK123" s="424"/>
      <c r="DL123" s="424"/>
      <c r="DM123" s="424"/>
      <c r="DN123" s="424"/>
      <c r="DO123" s="424"/>
      <c r="DP123" s="424"/>
      <c r="DQ123" s="424"/>
      <c r="DR123" s="424"/>
      <c r="DS123" s="424"/>
      <c r="DT123" s="424"/>
      <c r="DU123" s="424"/>
      <c r="DV123" s="424"/>
      <c r="DW123" s="424"/>
      <c r="DX123" s="424"/>
      <c r="DY123" s="424"/>
      <c r="DZ123" s="424"/>
      <c r="EA123" s="424"/>
      <c r="EB123" s="424"/>
      <c r="EC123" s="424"/>
      <c r="ED123" s="424"/>
      <c r="EE123" s="424"/>
      <c r="EF123" s="424"/>
      <c r="EG123" s="424"/>
      <c r="EH123" s="424"/>
      <c r="EI123" s="424"/>
      <c r="EJ123" s="424"/>
      <c r="EK123" s="424"/>
      <c r="EL123" s="424"/>
      <c r="EM123" s="424"/>
      <c r="EN123" s="424"/>
      <c r="EO123" s="424"/>
      <c r="EP123" s="424"/>
      <c r="EQ123" s="424"/>
      <c r="ER123" s="424"/>
      <c r="ES123" s="424"/>
      <c r="ET123" s="424"/>
      <c r="EU123" s="424"/>
      <c r="EV123" s="424"/>
    </row>
    <row r="124" spans="1:152" ht="28.8" x14ac:dyDescent="0.25">
      <c r="A124" s="243"/>
      <c r="B124" s="277" t="s">
        <v>271</v>
      </c>
      <c r="C124" s="240">
        <f>'TSP Detailed Budget'!D378</f>
        <v>0</v>
      </c>
      <c r="D124" s="240">
        <f>'TSP Detailed Budget'!E378</f>
        <v>30000</v>
      </c>
      <c r="E124" s="240">
        <f>'TSP Detailed Budget'!F378</f>
        <v>0</v>
      </c>
      <c r="F124" s="240">
        <f>'TSP Detailed Budget'!G378</f>
        <v>0</v>
      </c>
      <c r="G124" s="240">
        <f>'TSP Detailed Budget'!H378</f>
        <v>0</v>
      </c>
      <c r="H124" s="187">
        <f t="shared" ref="H124:H125" si="99">SUM(C124:G124)</f>
        <v>30000</v>
      </c>
      <c r="I124" s="472"/>
      <c r="J124" s="472"/>
      <c r="K124" s="472"/>
      <c r="L124" s="472"/>
      <c r="M124" s="472"/>
      <c r="N124" s="473"/>
      <c r="O124" s="472"/>
      <c r="P124" s="472"/>
      <c r="Q124" s="472"/>
      <c r="R124" s="474"/>
      <c r="S124" s="474"/>
      <c r="T124" s="473"/>
      <c r="U124" s="472"/>
      <c r="V124" s="472"/>
      <c r="W124" s="472"/>
      <c r="X124" s="474"/>
      <c r="Y124" s="474"/>
      <c r="Z124" s="473"/>
      <c r="AA124" s="472"/>
      <c r="AB124" s="472"/>
      <c r="AC124" s="472"/>
      <c r="AD124" s="474"/>
      <c r="AE124" s="474"/>
      <c r="AF124" s="473"/>
      <c r="AG124" s="472"/>
      <c r="AH124" s="472"/>
      <c r="AI124" s="472"/>
      <c r="AJ124" s="474"/>
      <c r="AK124" s="474"/>
      <c r="AL124" s="473"/>
      <c r="AM124" s="425"/>
    </row>
    <row r="125" spans="1:152" x14ac:dyDescent="0.25">
      <c r="A125" s="243"/>
      <c r="B125" s="275" t="s">
        <v>272</v>
      </c>
      <c r="C125" s="240">
        <f>'TSP Detailed Budget'!D385</f>
        <v>44000</v>
      </c>
      <c r="D125" s="240">
        <f>'TSP Detailed Budget'!E385</f>
        <v>47400</v>
      </c>
      <c r="E125" s="240">
        <f>'TSP Detailed Budget'!F385</f>
        <v>47400</v>
      </c>
      <c r="F125" s="240">
        <f>'TSP Detailed Budget'!G385</f>
        <v>0</v>
      </c>
      <c r="G125" s="240">
        <f>'TSP Detailed Budget'!H385</f>
        <v>0</v>
      </c>
      <c r="H125" s="187">
        <f t="shared" si="99"/>
        <v>138800</v>
      </c>
      <c r="I125" s="472"/>
      <c r="J125" s="472"/>
      <c r="K125" s="472"/>
      <c r="L125" s="472"/>
      <c r="M125" s="472"/>
      <c r="N125" s="473"/>
      <c r="O125" s="472"/>
      <c r="P125" s="472"/>
      <c r="Q125" s="472"/>
      <c r="R125" s="474"/>
      <c r="S125" s="474"/>
      <c r="T125" s="473"/>
      <c r="U125" s="472"/>
      <c r="V125" s="472"/>
      <c r="W125" s="472"/>
      <c r="X125" s="474"/>
      <c r="Y125" s="474"/>
      <c r="Z125" s="473"/>
      <c r="AA125" s="472"/>
      <c r="AB125" s="472"/>
      <c r="AC125" s="472"/>
      <c r="AD125" s="474"/>
      <c r="AE125" s="474"/>
      <c r="AF125" s="473"/>
      <c r="AG125" s="472"/>
      <c r="AH125" s="472"/>
      <c r="AI125" s="472"/>
      <c r="AJ125" s="474"/>
      <c r="AK125" s="474"/>
      <c r="AL125" s="473"/>
      <c r="AM125" s="425"/>
    </row>
    <row r="126" spans="1:152" s="374" customFormat="1" ht="18" x14ac:dyDescent="0.25">
      <c r="A126" s="371">
        <v>2.7</v>
      </c>
      <c r="B126" s="372" t="s">
        <v>324</v>
      </c>
      <c r="C126" s="373">
        <f t="shared" ref="C126:G126" si="100">SUM(C127,C133)</f>
        <v>0</v>
      </c>
      <c r="D126" s="373">
        <f t="shared" si="100"/>
        <v>33200</v>
      </c>
      <c r="E126" s="373">
        <f t="shared" si="100"/>
        <v>14000</v>
      </c>
      <c r="F126" s="373">
        <f t="shared" si="100"/>
        <v>0</v>
      </c>
      <c r="G126" s="373">
        <f t="shared" si="100"/>
        <v>0</v>
      </c>
      <c r="H126" s="373">
        <f>SUM(H127,H133)</f>
        <v>47200</v>
      </c>
      <c r="I126" s="468"/>
      <c r="J126" s="468"/>
      <c r="K126" s="468"/>
      <c r="L126" s="468"/>
      <c r="M126" s="468"/>
      <c r="N126" s="469"/>
      <c r="O126" s="468"/>
      <c r="P126" s="468"/>
      <c r="Q126" s="468"/>
      <c r="R126" s="468"/>
      <c r="S126" s="468"/>
      <c r="T126" s="469"/>
      <c r="U126" s="468"/>
      <c r="V126" s="468"/>
      <c r="W126" s="468"/>
      <c r="X126" s="468"/>
      <c r="Y126" s="468"/>
      <c r="Z126" s="469"/>
      <c r="AA126" s="468"/>
      <c r="AB126" s="468"/>
      <c r="AC126" s="468"/>
      <c r="AD126" s="468"/>
      <c r="AE126" s="468"/>
      <c r="AF126" s="469"/>
      <c r="AG126" s="468"/>
      <c r="AH126" s="468"/>
      <c r="AI126" s="468"/>
      <c r="AJ126" s="468"/>
      <c r="AK126" s="468"/>
      <c r="AL126" s="469"/>
      <c r="AM126" s="451"/>
      <c r="AN126" s="451"/>
      <c r="AO126" s="451"/>
      <c r="AP126" s="451"/>
      <c r="AQ126" s="451"/>
      <c r="AR126" s="451"/>
      <c r="AS126" s="451"/>
      <c r="AT126" s="451"/>
      <c r="AU126" s="451"/>
      <c r="AV126" s="451"/>
      <c r="AW126" s="451"/>
      <c r="AX126" s="451"/>
      <c r="AY126" s="451"/>
      <c r="AZ126" s="451"/>
      <c r="BA126" s="451"/>
      <c r="BB126" s="451"/>
      <c r="BC126" s="451"/>
      <c r="BD126" s="451"/>
      <c r="BE126" s="451"/>
      <c r="BF126" s="451"/>
      <c r="BG126" s="451"/>
      <c r="BH126" s="451"/>
      <c r="BI126" s="451"/>
      <c r="BJ126" s="451"/>
      <c r="BK126" s="451"/>
      <c r="BL126" s="451"/>
      <c r="BM126" s="451"/>
      <c r="BN126" s="451"/>
      <c r="BO126" s="451"/>
      <c r="BP126" s="451"/>
      <c r="BQ126" s="451"/>
      <c r="BR126" s="451"/>
      <c r="BS126" s="422"/>
      <c r="BT126" s="422"/>
      <c r="BU126" s="422"/>
      <c r="BV126" s="422"/>
      <c r="BW126" s="422"/>
      <c r="BX126" s="422"/>
      <c r="BY126" s="422"/>
      <c r="BZ126" s="422"/>
      <c r="CA126" s="422"/>
      <c r="CB126" s="422"/>
      <c r="CC126" s="422"/>
      <c r="CD126" s="422"/>
      <c r="CE126" s="422"/>
      <c r="CF126" s="422"/>
      <c r="CG126" s="422"/>
      <c r="CH126" s="422"/>
      <c r="CI126" s="422"/>
      <c r="CJ126" s="422"/>
      <c r="CK126" s="422"/>
      <c r="CL126" s="422"/>
      <c r="CM126" s="422"/>
      <c r="CN126" s="422"/>
      <c r="CO126" s="422"/>
      <c r="CP126" s="422"/>
      <c r="CQ126" s="422"/>
      <c r="CR126" s="422"/>
      <c r="CS126" s="422"/>
      <c r="CT126" s="422"/>
      <c r="CU126" s="422"/>
      <c r="CV126" s="422"/>
      <c r="CW126" s="422"/>
      <c r="CX126" s="422"/>
      <c r="CY126" s="422"/>
      <c r="CZ126" s="422"/>
      <c r="DA126" s="422"/>
      <c r="DB126" s="422"/>
      <c r="DC126" s="422"/>
      <c r="DD126" s="422"/>
      <c r="DE126" s="422"/>
      <c r="DF126" s="422"/>
      <c r="DG126" s="422"/>
      <c r="DH126" s="422"/>
      <c r="DI126" s="422"/>
      <c r="DJ126" s="422"/>
      <c r="DK126" s="422"/>
      <c r="DL126" s="422"/>
      <c r="DM126" s="422"/>
      <c r="DN126" s="422"/>
      <c r="DO126" s="422"/>
      <c r="DP126" s="422"/>
      <c r="DQ126" s="422"/>
      <c r="DR126" s="422"/>
      <c r="DS126" s="422"/>
      <c r="DT126" s="422"/>
      <c r="DU126" s="422"/>
      <c r="DV126" s="422"/>
      <c r="DW126" s="422"/>
      <c r="DX126" s="422"/>
      <c r="DY126" s="422"/>
      <c r="DZ126" s="422"/>
      <c r="EA126" s="422"/>
      <c r="EB126" s="422"/>
      <c r="EC126" s="422"/>
      <c r="ED126" s="422"/>
      <c r="EE126" s="422"/>
      <c r="EF126" s="422"/>
      <c r="EG126" s="422"/>
      <c r="EH126" s="422"/>
      <c r="EI126" s="422"/>
      <c r="EJ126" s="422"/>
      <c r="EK126" s="422"/>
      <c r="EL126" s="422"/>
      <c r="EM126" s="422"/>
      <c r="EN126" s="422"/>
      <c r="EO126" s="422"/>
      <c r="EP126" s="422"/>
      <c r="EQ126" s="422"/>
      <c r="ER126" s="422"/>
      <c r="ES126" s="422"/>
      <c r="ET126" s="422"/>
      <c r="EU126" s="422"/>
      <c r="EV126" s="422"/>
    </row>
    <row r="127" spans="1:152" ht="46.8" x14ac:dyDescent="0.25">
      <c r="A127" s="213" t="s">
        <v>273</v>
      </c>
      <c r="B127" s="221" t="s">
        <v>274</v>
      </c>
      <c r="C127" s="194">
        <f>SUM(C128,C130)</f>
        <v>0</v>
      </c>
      <c r="D127" s="194">
        <f t="shared" ref="D127" si="101">SUM(D128,D130)</f>
        <v>23600</v>
      </c>
      <c r="E127" s="194">
        <f t="shared" ref="E127" si="102">SUM(E128,E130)</f>
        <v>0</v>
      </c>
      <c r="F127" s="194">
        <f t="shared" ref="F127" si="103">SUM(F128,F130)</f>
        <v>0</v>
      </c>
      <c r="G127" s="194">
        <f t="shared" ref="G127" si="104">SUM(G128,G130)</f>
        <v>0</v>
      </c>
      <c r="H127" s="194">
        <f>SUM(H128,H130)</f>
        <v>23600</v>
      </c>
      <c r="I127" s="452"/>
      <c r="J127" s="452"/>
      <c r="K127" s="452"/>
      <c r="L127" s="480"/>
      <c r="M127" s="480"/>
      <c r="N127" s="452"/>
      <c r="O127" s="452"/>
      <c r="P127" s="452"/>
      <c r="Q127" s="452"/>
      <c r="R127" s="481"/>
      <c r="S127" s="481"/>
      <c r="T127" s="452"/>
      <c r="U127" s="452"/>
      <c r="V127" s="452"/>
      <c r="W127" s="452"/>
      <c r="X127" s="481"/>
      <c r="Y127" s="481"/>
      <c r="Z127" s="452"/>
      <c r="AA127" s="452"/>
      <c r="AB127" s="452"/>
      <c r="AC127" s="452"/>
      <c r="AD127" s="481"/>
      <c r="AE127" s="481"/>
      <c r="AF127" s="452"/>
      <c r="AG127" s="452"/>
      <c r="AH127" s="452"/>
      <c r="AI127" s="452"/>
      <c r="AJ127" s="481"/>
      <c r="AK127" s="481"/>
      <c r="AL127" s="452"/>
      <c r="AM127" s="425"/>
    </row>
    <row r="128" spans="1:152" s="203" customFormat="1" ht="28.8" x14ac:dyDescent="0.25">
      <c r="A128" s="209" t="s">
        <v>276</v>
      </c>
      <c r="B128" s="210" t="s">
        <v>275</v>
      </c>
      <c r="C128" s="201">
        <f>C129</f>
        <v>0</v>
      </c>
      <c r="D128" s="201">
        <f t="shared" ref="D128:H128" si="105">D129</f>
        <v>9600</v>
      </c>
      <c r="E128" s="201">
        <f t="shared" si="105"/>
        <v>0</v>
      </c>
      <c r="F128" s="201">
        <f t="shared" si="105"/>
        <v>0</v>
      </c>
      <c r="G128" s="201">
        <f t="shared" si="105"/>
        <v>0</v>
      </c>
      <c r="H128" s="202">
        <f t="shared" si="105"/>
        <v>9600</v>
      </c>
      <c r="I128" s="456"/>
      <c r="J128" s="456"/>
      <c r="K128" s="456"/>
      <c r="L128" s="456"/>
      <c r="M128" s="456"/>
      <c r="N128" s="471"/>
      <c r="O128" s="456"/>
      <c r="P128" s="456"/>
      <c r="Q128" s="456"/>
      <c r="R128" s="458"/>
      <c r="S128" s="458"/>
      <c r="T128" s="471"/>
      <c r="U128" s="456"/>
      <c r="V128" s="456"/>
      <c r="W128" s="456"/>
      <c r="X128" s="458"/>
      <c r="Y128" s="458"/>
      <c r="Z128" s="471"/>
      <c r="AA128" s="456"/>
      <c r="AB128" s="456"/>
      <c r="AC128" s="456"/>
      <c r="AD128" s="458"/>
      <c r="AE128" s="458"/>
      <c r="AF128" s="471"/>
      <c r="AG128" s="456"/>
      <c r="AH128" s="456"/>
      <c r="AI128" s="456"/>
      <c r="AJ128" s="458"/>
      <c r="AK128" s="458"/>
      <c r="AL128" s="471"/>
      <c r="AM128" s="427"/>
      <c r="AN128" s="427"/>
      <c r="AO128" s="427"/>
      <c r="AP128" s="427"/>
      <c r="AQ128" s="427"/>
      <c r="AR128" s="427"/>
      <c r="AS128" s="427"/>
      <c r="AT128" s="427"/>
      <c r="AU128" s="427"/>
      <c r="AV128" s="427"/>
      <c r="AW128" s="427"/>
      <c r="AX128" s="427"/>
      <c r="AY128" s="427"/>
      <c r="AZ128" s="427"/>
      <c r="BA128" s="427"/>
      <c r="BB128" s="427"/>
      <c r="BC128" s="427"/>
      <c r="BD128" s="427"/>
      <c r="BE128" s="427"/>
      <c r="BF128" s="427"/>
      <c r="BG128" s="427"/>
      <c r="BH128" s="427"/>
      <c r="BI128" s="427"/>
      <c r="BJ128" s="427"/>
      <c r="BK128" s="427"/>
      <c r="BL128" s="427"/>
      <c r="BM128" s="427"/>
      <c r="BN128" s="427"/>
      <c r="BO128" s="427"/>
      <c r="BP128" s="427"/>
      <c r="BQ128" s="427"/>
      <c r="BR128" s="427"/>
      <c r="BS128" s="424"/>
      <c r="BT128" s="424"/>
      <c r="BU128" s="424"/>
      <c r="BV128" s="424"/>
      <c r="BW128" s="424"/>
      <c r="BX128" s="424"/>
      <c r="BY128" s="424"/>
      <c r="BZ128" s="424"/>
      <c r="CA128" s="424"/>
      <c r="CB128" s="424"/>
      <c r="CC128" s="424"/>
      <c r="CD128" s="424"/>
      <c r="CE128" s="424"/>
      <c r="CF128" s="424"/>
      <c r="CG128" s="424"/>
      <c r="CH128" s="424"/>
      <c r="CI128" s="424"/>
      <c r="CJ128" s="424"/>
      <c r="CK128" s="424"/>
      <c r="CL128" s="424"/>
      <c r="CM128" s="424"/>
      <c r="CN128" s="424"/>
      <c r="CO128" s="424"/>
      <c r="CP128" s="424"/>
      <c r="CQ128" s="424"/>
      <c r="CR128" s="424"/>
      <c r="CS128" s="424"/>
      <c r="CT128" s="424"/>
      <c r="CU128" s="424"/>
      <c r="CV128" s="424"/>
      <c r="CW128" s="424"/>
      <c r="CX128" s="424"/>
      <c r="CY128" s="424"/>
      <c r="CZ128" s="424"/>
      <c r="DA128" s="424"/>
      <c r="DB128" s="424"/>
      <c r="DC128" s="424"/>
      <c r="DD128" s="424"/>
      <c r="DE128" s="424"/>
      <c r="DF128" s="424"/>
      <c r="DG128" s="424"/>
      <c r="DH128" s="424"/>
      <c r="DI128" s="424"/>
      <c r="DJ128" s="424"/>
      <c r="DK128" s="424"/>
      <c r="DL128" s="424"/>
      <c r="DM128" s="424"/>
      <c r="DN128" s="424"/>
      <c r="DO128" s="424"/>
      <c r="DP128" s="424"/>
      <c r="DQ128" s="424"/>
      <c r="DR128" s="424"/>
      <c r="DS128" s="424"/>
      <c r="DT128" s="424"/>
      <c r="DU128" s="424"/>
      <c r="DV128" s="424"/>
      <c r="DW128" s="424"/>
      <c r="DX128" s="424"/>
      <c r="DY128" s="424"/>
      <c r="DZ128" s="424"/>
      <c r="EA128" s="424"/>
      <c r="EB128" s="424"/>
      <c r="EC128" s="424"/>
      <c r="ED128" s="424"/>
      <c r="EE128" s="424"/>
      <c r="EF128" s="424"/>
      <c r="EG128" s="424"/>
      <c r="EH128" s="424"/>
      <c r="EI128" s="424"/>
      <c r="EJ128" s="424"/>
      <c r="EK128" s="424"/>
      <c r="EL128" s="424"/>
      <c r="EM128" s="424"/>
      <c r="EN128" s="424"/>
      <c r="EO128" s="424"/>
      <c r="EP128" s="424"/>
      <c r="EQ128" s="424"/>
      <c r="ER128" s="424"/>
      <c r="ES128" s="424"/>
      <c r="ET128" s="424"/>
      <c r="EU128" s="424"/>
      <c r="EV128" s="424"/>
    </row>
    <row r="129" spans="1:152" x14ac:dyDescent="0.25">
      <c r="A129" s="243"/>
      <c r="B129" s="275" t="s">
        <v>277</v>
      </c>
      <c r="C129" s="240">
        <f>'TSP Detailed Budget'!D392</f>
        <v>0</v>
      </c>
      <c r="D129" s="240">
        <f>'TSP Detailed Budget'!E392</f>
        <v>9600</v>
      </c>
      <c r="E129" s="240">
        <f>'TSP Detailed Budget'!F392</f>
        <v>0</v>
      </c>
      <c r="F129" s="240">
        <f>'TSP Detailed Budget'!G392</f>
        <v>0</v>
      </c>
      <c r="G129" s="240">
        <f>'TSP Detailed Budget'!H392</f>
        <v>0</v>
      </c>
      <c r="H129" s="187">
        <f>SUM(C129:G129)</f>
        <v>9600</v>
      </c>
      <c r="I129" s="472"/>
      <c r="J129" s="472"/>
      <c r="K129" s="472"/>
      <c r="L129" s="472"/>
      <c r="M129" s="472"/>
      <c r="N129" s="473"/>
      <c r="O129" s="472"/>
      <c r="P129" s="472"/>
      <c r="Q129" s="472"/>
      <c r="R129" s="474"/>
      <c r="S129" s="474"/>
      <c r="T129" s="473"/>
      <c r="U129" s="472"/>
      <c r="V129" s="472"/>
      <c r="W129" s="472"/>
      <c r="X129" s="474"/>
      <c r="Y129" s="474"/>
      <c r="Z129" s="473"/>
      <c r="AA129" s="472"/>
      <c r="AB129" s="472"/>
      <c r="AC129" s="472"/>
      <c r="AD129" s="474"/>
      <c r="AE129" s="474"/>
      <c r="AF129" s="473"/>
      <c r="AG129" s="472"/>
      <c r="AH129" s="472"/>
      <c r="AI129" s="472"/>
      <c r="AJ129" s="474"/>
      <c r="AK129" s="474"/>
      <c r="AL129" s="473"/>
      <c r="AM129" s="425"/>
    </row>
    <row r="130" spans="1:152" s="203" customFormat="1" ht="28.8" x14ac:dyDescent="0.25">
      <c r="A130" s="209" t="s">
        <v>279</v>
      </c>
      <c r="B130" s="210" t="s">
        <v>278</v>
      </c>
      <c r="C130" s="201">
        <f>SUM(C131,C132)</f>
        <v>0</v>
      </c>
      <c r="D130" s="201">
        <f t="shared" ref="D130:H130" si="106">SUM(D131,D132)</f>
        <v>14000</v>
      </c>
      <c r="E130" s="201">
        <f t="shared" si="106"/>
        <v>0</v>
      </c>
      <c r="F130" s="201">
        <f t="shared" si="106"/>
        <v>0</v>
      </c>
      <c r="G130" s="201">
        <f t="shared" si="106"/>
        <v>0</v>
      </c>
      <c r="H130" s="202">
        <f t="shared" si="106"/>
        <v>14000</v>
      </c>
      <c r="I130" s="456"/>
      <c r="J130" s="456"/>
      <c r="K130" s="456"/>
      <c r="L130" s="456"/>
      <c r="M130" s="456"/>
      <c r="N130" s="471"/>
      <c r="O130" s="456"/>
      <c r="P130" s="456"/>
      <c r="Q130" s="456"/>
      <c r="R130" s="458"/>
      <c r="S130" s="458"/>
      <c r="T130" s="471"/>
      <c r="U130" s="456"/>
      <c r="V130" s="456"/>
      <c r="W130" s="456"/>
      <c r="X130" s="458"/>
      <c r="Y130" s="458"/>
      <c r="Z130" s="471"/>
      <c r="AA130" s="456"/>
      <c r="AB130" s="456"/>
      <c r="AC130" s="456"/>
      <c r="AD130" s="458"/>
      <c r="AE130" s="458"/>
      <c r="AF130" s="471"/>
      <c r="AG130" s="456"/>
      <c r="AH130" s="456"/>
      <c r="AI130" s="456"/>
      <c r="AJ130" s="458"/>
      <c r="AK130" s="458"/>
      <c r="AL130" s="471"/>
      <c r="AM130" s="427"/>
      <c r="AN130" s="427"/>
      <c r="AO130" s="427"/>
      <c r="AP130" s="427"/>
      <c r="AQ130" s="427"/>
      <c r="AR130" s="427"/>
      <c r="AS130" s="427"/>
      <c r="AT130" s="427"/>
      <c r="AU130" s="427"/>
      <c r="AV130" s="427"/>
      <c r="AW130" s="427"/>
      <c r="AX130" s="427"/>
      <c r="AY130" s="427"/>
      <c r="AZ130" s="427"/>
      <c r="BA130" s="427"/>
      <c r="BB130" s="427"/>
      <c r="BC130" s="427"/>
      <c r="BD130" s="427"/>
      <c r="BE130" s="427"/>
      <c r="BF130" s="427"/>
      <c r="BG130" s="427"/>
      <c r="BH130" s="427"/>
      <c r="BI130" s="427"/>
      <c r="BJ130" s="427"/>
      <c r="BK130" s="427"/>
      <c r="BL130" s="427"/>
      <c r="BM130" s="427"/>
      <c r="BN130" s="427"/>
      <c r="BO130" s="427"/>
      <c r="BP130" s="427"/>
      <c r="BQ130" s="427"/>
      <c r="BR130" s="427"/>
      <c r="BS130" s="424"/>
      <c r="BT130" s="424"/>
      <c r="BU130" s="424"/>
      <c r="BV130" s="424"/>
      <c r="BW130" s="424"/>
      <c r="BX130" s="424"/>
      <c r="BY130" s="424"/>
      <c r="BZ130" s="424"/>
      <c r="CA130" s="424"/>
      <c r="CB130" s="424"/>
      <c r="CC130" s="424"/>
      <c r="CD130" s="424"/>
      <c r="CE130" s="424"/>
      <c r="CF130" s="424"/>
      <c r="CG130" s="424"/>
      <c r="CH130" s="424"/>
      <c r="CI130" s="424"/>
      <c r="CJ130" s="424"/>
      <c r="CK130" s="424"/>
      <c r="CL130" s="424"/>
      <c r="CM130" s="424"/>
      <c r="CN130" s="424"/>
      <c r="CO130" s="424"/>
      <c r="CP130" s="424"/>
      <c r="CQ130" s="424"/>
      <c r="CR130" s="424"/>
      <c r="CS130" s="424"/>
      <c r="CT130" s="424"/>
      <c r="CU130" s="424"/>
      <c r="CV130" s="424"/>
      <c r="CW130" s="424"/>
      <c r="CX130" s="424"/>
      <c r="CY130" s="424"/>
      <c r="CZ130" s="424"/>
      <c r="DA130" s="424"/>
      <c r="DB130" s="424"/>
      <c r="DC130" s="424"/>
      <c r="DD130" s="424"/>
      <c r="DE130" s="424"/>
      <c r="DF130" s="424"/>
      <c r="DG130" s="424"/>
      <c r="DH130" s="424"/>
      <c r="DI130" s="424"/>
      <c r="DJ130" s="424"/>
      <c r="DK130" s="424"/>
      <c r="DL130" s="424"/>
      <c r="DM130" s="424"/>
      <c r="DN130" s="424"/>
      <c r="DO130" s="424"/>
      <c r="DP130" s="424"/>
      <c r="DQ130" s="424"/>
      <c r="DR130" s="424"/>
      <c r="DS130" s="424"/>
      <c r="DT130" s="424"/>
      <c r="DU130" s="424"/>
      <c r="DV130" s="424"/>
      <c r="DW130" s="424"/>
      <c r="DX130" s="424"/>
      <c r="DY130" s="424"/>
      <c r="DZ130" s="424"/>
      <c r="EA130" s="424"/>
      <c r="EB130" s="424"/>
      <c r="EC130" s="424"/>
      <c r="ED130" s="424"/>
      <c r="EE130" s="424"/>
      <c r="EF130" s="424"/>
      <c r="EG130" s="424"/>
      <c r="EH130" s="424"/>
      <c r="EI130" s="424"/>
      <c r="EJ130" s="424"/>
      <c r="EK130" s="424"/>
      <c r="EL130" s="424"/>
      <c r="EM130" s="424"/>
      <c r="EN130" s="424"/>
      <c r="EO130" s="424"/>
      <c r="EP130" s="424"/>
      <c r="EQ130" s="424"/>
      <c r="ER130" s="424"/>
      <c r="ES130" s="424"/>
      <c r="ET130" s="424"/>
      <c r="EU130" s="424"/>
      <c r="EV130" s="424"/>
    </row>
    <row r="131" spans="1:152" x14ac:dyDescent="0.25">
      <c r="A131" s="243"/>
      <c r="B131" s="284" t="s">
        <v>280</v>
      </c>
      <c r="C131" s="240">
        <f>'TSP Detailed Budget'!D399</f>
        <v>0</v>
      </c>
      <c r="D131" s="240">
        <f>'TSP Detailed Budget'!E399</f>
        <v>4800</v>
      </c>
      <c r="E131" s="240">
        <f>'TSP Detailed Budget'!F399</f>
        <v>0</v>
      </c>
      <c r="F131" s="240">
        <f>'TSP Detailed Budget'!G399</f>
        <v>0</v>
      </c>
      <c r="G131" s="240">
        <f>'TSP Detailed Budget'!H399</f>
        <v>0</v>
      </c>
      <c r="H131" s="187">
        <f t="shared" ref="H131:H132" si="107">SUM(C131:G131)</f>
        <v>4800</v>
      </c>
      <c r="I131" s="472"/>
      <c r="J131" s="472"/>
      <c r="K131" s="472"/>
      <c r="L131" s="472"/>
      <c r="M131" s="472"/>
      <c r="N131" s="473"/>
      <c r="O131" s="472"/>
      <c r="P131" s="472"/>
      <c r="Q131" s="472"/>
      <c r="R131" s="474"/>
      <c r="S131" s="474"/>
      <c r="T131" s="473"/>
      <c r="U131" s="472"/>
      <c r="V131" s="472"/>
      <c r="W131" s="472"/>
      <c r="X131" s="474"/>
      <c r="Y131" s="474"/>
      <c r="Z131" s="473"/>
      <c r="AA131" s="472"/>
      <c r="AB131" s="472"/>
      <c r="AC131" s="472"/>
      <c r="AD131" s="474"/>
      <c r="AE131" s="474"/>
      <c r="AF131" s="473"/>
      <c r="AG131" s="472"/>
      <c r="AH131" s="472"/>
      <c r="AI131" s="472"/>
      <c r="AJ131" s="474"/>
      <c r="AK131" s="474"/>
      <c r="AL131" s="473"/>
      <c r="AM131" s="425"/>
    </row>
    <row r="132" spans="1:152" x14ac:dyDescent="0.25">
      <c r="A132" s="276"/>
      <c r="B132" s="285" t="s">
        <v>281</v>
      </c>
      <c r="C132" s="278">
        <f>'TSP Detailed Budget'!D404</f>
        <v>0</v>
      </c>
      <c r="D132" s="278">
        <f>'TSP Detailed Budget'!E404</f>
        <v>9200</v>
      </c>
      <c r="E132" s="278">
        <f>'TSP Detailed Budget'!F404</f>
        <v>0</v>
      </c>
      <c r="F132" s="278">
        <f>'TSP Detailed Budget'!G404</f>
        <v>0</v>
      </c>
      <c r="G132" s="278">
        <f>'TSP Detailed Budget'!H404</f>
        <v>0</v>
      </c>
      <c r="H132" s="187">
        <f t="shared" si="107"/>
        <v>9200</v>
      </c>
      <c r="I132" s="474"/>
      <c r="J132" s="474"/>
      <c r="K132" s="474"/>
      <c r="L132" s="474"/>
      <c r="M132" s="474"/>
      <c r="N132" s="475"/>
      <c r="O132" s="474"/>
      <c r="P132" s="474"/>
      <c r="Q132" s="474"/>
      <c r="R132" s="474"/>
      <c r="S132" s="474"/>
      <c r="T132" s="475"/>
      <c r="U132" s="474"/>
      <c r="V132" s="474"/>
      <c r="W132" s="474"/>
      <c r="X132" s="474"/>
      <c r="Y132" s="474"/>
      <c r="Z132" s="475"/>
      <c r="AA132" s="474"/>
      <c r="AB132" s="474"/>
      <c r="AC132" s="474"/>
      <c r="AD132" s="474"/>
      <c r="AE132" s="474"/>
      <c r="AF132" s="475"/>
      <c r="AG132" s="474"/>
      <c r="AH132" s="474"/>
      <c r="AI132" s="474"/>
      <c r="AJ132" s="474"/>
      <c r="AK132" s="474"/>
      <c r="AL132" s="475"/>
      <c r="AM132" s="425"/>
    </row>
    <row r="133" spans="1:152" ht="46.8" x14ac:dyDescent="0.25">
      <c r="A133" s="213" t="s">
        <v>282</v>
      </c>
      <c r="B133" s="221" t="s">
        <v>283</v>
      </c>
      <c r="C133" s="194">
        <f>SUM(C134,C136)</f>
        <v>0</v>
      </c>
      <c r="D133" s="194">
        <f t="shared" ref="D133:G133" si="108">SUM(D134,D136)</f>
        <v>9600</v>
      </c>
      <c r="E133" s="194">
        <f t="shared" si="108"/>
        <v>14000</v>
      </c>
      <c r="F133" s="194">
        <f t="shared" si="108"/>
        <v>0</v>
      </c>
      <c r="G133" s="194">
        <f t="shared" si="108"/>
        <v>0</v>
      </c>
      <c r="H133" s="194">
        <f>SUM(H134,H136)</f>
        <v>23600</v>
      </c>
      <c r="I133" s="452"/>
      <c r="J133" s="452"/>
      <c r="K133" s="452"/>
      <c r="L133" s="480"/>
      <c r="M133" s="480"/>
      <c r="N133" s="452"/>
      <c r="O133" s="452"/>
      <c r="P133" s="452"/>
      <c r="Q133" s="452"/>
      <c r="R133" s="481"/>
      <c r="S133" s="481"/>
      <c r="T133" s="452"/>
      <c r="U133" s="452"/>
      <c r="V133" s="452"/>
      <c r="W133" s="452"/>
      <c r="X133" s="481"/>
      <c r="Y133" s="481"/>
      <c r="Z133" s="452"/>
      <c r="AA133" s="452"/>
      <c r="AB133" s="452"/>
      <c r="AC133" s="452"/>
      <c r="AD133" s="481"/>
      <c r="AE133" s="481"/>
      <c r="AF133" s="452"/>
      <c r="AG133" s="452"/>
      <c r="AH133" s="452"/>
      <c r="AI133" s="452"/>
      <c r="AJ133" s="481"/>
      <c r="AK133" s="481"/>
      <c r="AL133" s="452"/>
      <c r="AM133" s="425"/>
    </row>
    <row r="134" spans="1:152" ht="28.8" x14ac:dyDescent="0.25">
      <c r="A134" s="209" t="s">
        <v>286</v>
      </c>
      <c r="B134" s="210" t="s">
        <v>288</v>
      </c>
      <c r="C134" s="201">
        <f>C135</f>
        <v>0</v>
      </c>
      <c r="D134" s="201">
        <f t="shared" ref="D134:H134" si="109">D135</f>
        <v>9600</v>
      </c>
      <c r="E134" s="201">
        <f t="shared" si="109"/>
        <v>0</v>
      </c>
      <c r="F134" s="201">
        <f t="shared" si="109"/>
        <v>0</v>
      </c>
      <c r="G134" s="201">
        <f t="shared" si="109"/>
        <v>0</v>
      </c>
      <c r="H134" s="202">
        <f t="shared" si="109"/>
        <v>9600</v>
      </c>
      <c r="I134" s="474"/>
      <c r="J134" s="474"/>
      <c r="K134" s="474"/>
      <c r="L134" s="474"/>
      <c r="M134" s="474"/>
      <c r="N134" s="475"/>
      <c r="O134" s="474"/>
      <c r="P134" s="474"/>
      <c r="Q134" s="474"/>
      <c r="R134" s="474"/>
      <c r="S134" s="474"/>
      <c r="T134" s="475"/>
      <c r="U134" s="474"/>
      <c r="V134" s="474"/>
      <c r="W134" s="474"/>
      <c r="X134" s="474"/>
      <c r="Y134" s="474"/>
      <c r="Z134" s="475"/>
      <c r="AA134" s="474"/>
      <c r="AB134" s="474"/>
      <c r="AC134" s="474"/>
      <c r="AD134" s="474"/>
      <c r="AE134" s="474"/>
      <c r="AF134" s="475"/>
      <c r="AG134" s="474"/>
      <c r="AH134" s="474"/>
      <c r="AI134" s="474"/>
      <c r="AJ134" s="474"/>
      <c r="AK134" s="474"/>
      <c r="AL134" s="475"/>
      <c r="AM134" s="425"/>
    </row>
    <row r="135" spans="1:152" x14ac:dyDescent="0.25">
      <c r="A135" s="243"/>
      <c r="B135" s="275" t="s">
        <v>277</v>
      </c>
      <c r="C135" s="240">
        <f>'TSP Detailed Budget'!D411</f>
        <v>0</v>
      </c>
      <c r="D135" s="240">
        <f>'TSP Detailed Budget'!E411</f>
        <v>9600</v>
      </c>
      <c r="E135" s="240">
        <f>'TSP Detailed Budget'!F411</f>
        <v>0</v>
      </c>
      <c r="F135" s="240">
        <f>'TSP Detailed Budget'!G411</f>
        <v>0</v>
      </c>
      <c r="G135" s="240">
        <f>'TSP Detailed Budget'!H411</f>
        <v>0</v>
      </c>
      <c r="H135" s="187">
        <f>SUM(C135:G135)</f>
        <v>9600</v>
      </c>
      <c r="I135" s="474"/>
      <c r="J135" s="474"/>
      <c r="K135" s="474"/>
      <c r="L135" s="474"/>
      <c r="M135" s="474"/>
      <c r="N135" s="475"/>
      <c r="O135" s="474"/>
      <c r="P135" s="474"/>
      <c r="Q135" s="474"/>
      <c r="R135" s="474"/>
      <c r="S135" s="474"/>
      <c r="T135" s="475"/>
      <c r="U135" s="474"/>
      <c r="V135" s="474"/>
      <c r="W135" s="474"/>
      <c r="X135" s="474"/>
      <c r="Y135" s="474"/>
      <c r="Z135" s="475"/>
      <c r="AA135" s="474"/>
      <c r="AB135" s="474"/>
      <c r="AC135" s="474"/>
      <c r="AD135" s="474"/>
      <c r="AE135" s="474"/>
      <c r="AF135" s="475"/>
      <c r="AG135" s="474"/>
      <c r="AH135" s="474"/>
      <c r="AI135" s="474"/>
      <c r="AJ135" s="474"/>
      <c r="AK135" s="474"/>
      <c r="AL135" s="475"/>
      <c r="AM135" s="425"/>
    </row>
    <row r="136" spans="1:152" ht="28.8" x14ac:dyDescent="0.25">
      <c r="A136" s="209" t="s">
        <v>287</v>
      </c>
      <c r="B136" s="210" t="s">
        <v>278</v>
      </c>
      <c r="C136" s="201">
        <f>SUM(C137,C138)</f>
        <v>0</v>
      </c>
      <c r="D136" s="201">
        <f t="shared" ref="D136" si="110">SUM(D137,D138)</f>
        <v>0</v>
      </c>
      <c r="E136" s="201">
        <f t="shared" ref="E136" si="111">SUM(E137,E138)</f>
        <v>14000</v>
      </c>
      <c r="F136" s="201">
        <f t="shared" ref="F136" si="112">SUM(F137,F138)</f>
        <v>0</v>
      </c>
      <c r="G136" s="201">
        <f t="shared" ref="G136:H136" si="113">SUM(G137,G138)</f>
        <v>0</v>
      </c>
      <c r="H136" s="202">
        <f t="shared" si="113"/>
        <v>14000</v>
      </c>
      <c r="I136" s="474"/>
      <c r="J136" s="474"/>
      <c r="K136" s="474"/>
      <c r="L136" s="474"/>
      <c r="M136" s="474"/>
      <c r="N136" s="475"/>
      <c r="O136" s="474"/>
      <c r="P136" s="474"/>
      <c r="Q136" s="474"/>
      <c r="R136" s="474"/>
      <c r="S136" s="474"/>
      <c r="T136" s="475"/>
      <c r="U136" s="474"/>
      <c r="V136" s="474"/>
      <c r="W136" s="474"/>
      <c r="X136" s="474"/>
      <c r="Y136" s="474"/>
      <c r="Z136" s="475"/>
      <c r="AA136" s="474"/>
      <c r="AB136" s="474"/>
      <c r="AC136" s="474"/>
      <c r="AD136" s="474"/>
      <c r="AE136" s="474"/>
      <c r="AF136" s="475"/>
      <c r="AG136" s="474"/>
      <c r="AH136" s="474"/>
      <c r="AI136" s="474"/>
      <c r="AJ136" s="474"/>
      <c r="AK136" s="474"/>
      <c r="AL136" s="475"/>
      <c r="AM136" s="425"/>
    </row>
    <row r="137" spans="1:152" x14ac:dyDescent="0.25">
      <c r="A137" s="243"/>
      <c r="B137" s="286" t="s">
        <v>284</v>
      </c>
      <c r="C137" s="240">
        <f>'TSP Detailed Budget'!D418</f>
        <v>0</v>
      </c>
      <c r="D137" s="240">
        <f>'TSP Detailed Budget'!E418</f>
        <v>0</v>
      </c>
      <c r="E137" s="240">
        <f>'TSP Detailed Budget'!F418</f>
        <v>4800</v>
      </c>
      <c r="F137" s="240">
        <f>'TSP Detailed Budget'!G418</f>
        <v>0</v>
      </c>
      <c r="G137" s="240">
        <f>'TSP Detailed Budget'!H418</f>
        <v>0</v>
      </c>
      <c r="H137" s="187">
        <f t="shared" ref="H137:H138" si="114">SUM(C137:G137)</f>
        <v>4800</v>
      </c>
      <c r="I137" s="474"/>
      <c r="J137" s="474"/>
      <c r="K137" s="474"/>
      <c r="L137" s="474"/>
      <c r="M137" s="474"/>
      <c r="N137" s="475"/>
      <c r="O137" s="474"/>
      <c r="P137" s="474"/>
      <c r="Q137" s="474"/>
      <c r="R137" s="474"/>
      <c r="S137" s="474"/>
      <c r="T137" s="475"/>
      <c r="U137" s="474"/>
      <c r="V137" s="474"/>
      <c r="W137" s="474"/>
      <c r="X137" s="474"/>
      <c r="Y137" s="474"/>
      <c r="Z137" s="475"/>
      <c r="AA137" s="474"/>
      <c r="AB137" s="474"/>
      <c r="AC137" s="474"/>
      <c r="AD137" s="474"/>
      <c r="AE137" s="474"/>
      <c r="AF137" s="475"/>
      <c r="AG137" s="474"/>
      <c r="AH137" s="474"/>
      <c r="AI137" s="474"/>
      <c r="AJ137" s="474"/>
      <c r="AK137" s="474"/>
      <c r="AL137" s="475"/>
      <c r="AM137" s="425"/>
    </row>
    <row r="138" spans="1:152" x14ac:dyDescent="0.25">
      <c r="A138" s="276"/>
      <c r="B138" s="285" t="s">
        <v>281</v>
      </c>
      <c r="C138" s="278">
        <f>'TSP Detailed Budget'!D423</f>
        <v>0</v>
      </c>
      <c r="D138" s="278">
        <f>'TSP Detailed Budget'!E423</f>
        <v>0</v>
      </c>
      <c r="E138" s="278">
        <f>'TSP Detailed Budget'!F423</f>
        <v>9200</v>
      </c>
      <c r="F138" s="278">
        <f>'TSP Detailed Budget'!G423</f>
        <v>0</v>
      </c>
      <c r="G138" s="278">
        <f>'TSP Detailed Budget'!H423</f>
        <v>0</v>
      </c>
      <c r="H138" s="187">
        <f t="shared" si="114"/>
        <v>9200</v>
      </c>
      <c r="I138" s="474"/>
      <c r="J138" s="474"/>
      <c r="K138" s="474"/>
      <c r="L138" s="474"/>
      <c r="M138" s="474"/>
      <c r="N138" s="475"/>
      <c r="O138" s="474"/>
      <c r="P138" s="474"/>
      <c r="Q138" s="474"/>
      <c r="R138" s="474"/>
      <c r="S138" s="474"/>
      <c r="T138" s="475"/>
      <c r="U138" s="474"/>
      <c r="V138" s="474"/>
      <c r="W138" s="474"/>
      <c r="X138" s="474"/>
      <c r="Y138" s="474"/>
      <c r="Z138" s="475"/>
      <c r="AA138" s="474"/>
      <c r="AB138" s="474"/>
      <c r="AC138" s="474"/>
      <c r="AD138" s="474"/>
      <c r="AE138" s="474"/>
      <c r="AF138" s="475"/>
      <c r="AG138" s="474"/>
      <c r="AH138" s="474"/>
      <c r="AI138" s="474"/>
      <c r="AJ138" s="474"/>
      <c r="AK138" s="474"/>
      <c r="AL138" s="475"/>
      <c r="AM138" s="425"/>
    </row>
    <row r="139" spans="1:152" s="374" customFormat="1" ht="18" x14ac:dyDescent="0.25">
      <c r="A139" s="371">
        <v>2.8</v>
      </c>
      <c r="B139" s="372" t="s">
        <v>325</v>
      </c>
      <c r="C139" s="373">
        <f t="shared" ref="C139:G139" si="115">SUM(C140)</f>
        <v>0</v>
      </c>
      <c r="D139" s="373">
        <f t="shared" si="115"/>
        <v>17300</v>
      </c>
      <c r="E139" s="373">
        <f t="shared" si="115"/>
        <v>15300</v>
      </c>
      <c r="F139" s="373">
        <f t="shared" si="115"/>
        <v>2000</v>
      </c>
      <c r="G139" s="373">
        <f t="shared" si="115"/>
        <v>2000</v>
      </c>
      <c r="H139" s="373">
        <f>SUM(H140)</f>
        <v>36600</v>
      </c>
      <c r="I139" s="468"/>
      <c r="J139" s="468"/>
      <c r="K139" s="468"/>
      <c r="L139" s="468"/>
      <c r="M139" s="468"/>
      <c r="N139" s="469"/>
      <c r="O139" s="468"/>
      <c r="P139" s="468"/>
      <c r="Q139" s="468"/>
      <c r="R139" s="468"/>
      <c r="S139" s="468"/>
      <c r="T139" s="469"/>
      <c r="U139" s="468"/>
      <c r="V139" s="468"/>
      <c r="W139" s="468"/>
      <c r="X139" s="468"/>
      <c r="Y139" s="468"/>
      <c r="Z139" s="469"/>
      <c r="AA139" s="468"/>
      <c r="AB139" s="468"/>
      <c r="AC139" s="468"/>
      <c r="AD139" s="468"/>
      <c r="AE139" s="468"/>
      <c r="AF139" s="469"/>
      <c r="AG139" s="468"/>
      <c r="AH139" s="468"/>
      <c r="AI139" s="468"/>
      <c r="AJ139" s="468"/>
      <c r="AK139" s="468"/>
      <c r="AL139" s="469"/>
      <c r="AM139" s="451"/>
      <c r="AN139" s="451"/>
      <c r="AO139" s="451"/>
      <c r="AP139" s="451"/>
      <c r="AQ139" s="451"/>
      <c r="AR139" s="451"/>
      <c r="AS139" s="451"/>
      <c r="AT139" s="451"/>
      <c r="AU139" s="451"/>
      <c r="AV139" s="451"/>
      <c r="AW139" s="451"/>
      <c r="AX139" s="451"/>
      <c r="AY139" s="451"/>
      <c r="AZ139" s="451"/>
      <c r="BA139" s="451"/>
      <c r="BB139" s="451"/>
      <c r="BC139" s="451"/>
      <c r="BD139" s="451"/>
      <c r="BE139" s="451"/>
      <c r="BF139" s="451"/>
      <c r="BG139" s="451"/>
      <c r="BH139" s="451"/>
      <c r="BI139" s="451"/>
      <c r="BJ139" s="451"/>
      <c r="BK139" s="451"/>
      <c r="BL139" s="451"/>
      <c r="BM139" s="451"/>
      <c r="BN139" s="451"/>
      <c r="BO139" s="451"/>
      <c r="BP139" s="451"/>
      <c r="BQ139" s="451"/>
      <c r="BR139" s="451"/>
      <c r="BS139" s="422"/>
      <c r="BT139" s="422"/>
      <c r="BU139" s="422"/>
      <c r="BV139" s="422"/>
      <c r="BW139" s="422"/>
      <c r="BX139" s="422"/>
      <c r="BY139" s="422"/>
      <c r="BZ139" s="422"/>
      <c r="CA139" s="422"/>
      <c r="CB139" s="422"/>
      <c r="CC139" s="422"/>
      <c r="CD139" s="422"/>
      <c r="CE139" s="422"/>
      <c r="CF139" s="422"/>
      <c r="CG139" s="422"/>
      <c r="CH139" s="422"/>
      <c r="CI139" s="422"/>
      <c r="CJ139" s="422"/>
      <c r="CK139" s="422"/>
      <c r="CL139" s="422"/>
      <c r="CM139" s="422"/>
      <c r="CN139" s="422"/>
      <c r="CO139" s="422"/>
      <c r="CP139" s="422"/>
      <c r="CQ139" s="422"/>
      <c r="CR139" s="422"/>
      <c r="CS139" s="422"/>
      <c r="CT139" s="422"/>
      <c r="CU139" s="422"/>
      <c r="CV139" s="422"/>
      <c r="CW139" s="422"/>
      <c r="CX139" s="422"/>
      <c r="CY139" s="422"/>
      <c r="CZ139" s="422"/>
      <c r="DA139" s="422"/>
      <c r="DB139" s="422"/>
      <c r="DC139" s="422"/>
      <c r="DD139" s="422"/>
      <c r="DE139" s="422"/>
      <c r="DF139" s="422"/>
      <c r="DG139" s="422"/>
      <c r="DH139" s="422"/>
      <c r="DI139" s="422"/>
      <c r="DJ139" s="422"/>
      <c r="DK139" s="422"/>
      <c r="DL139" s="422"/>
      <c r="DM139" s="422"/>
      <c r="DN139" s="422"/>
      <c r="DO139" s="422"/>
      <c r="DP139" s="422"/>
      <c r="DQ139" s="422"/>
      <c r="DR139" s="422"/>
      <c r="DS139" s="422"/>
      <c r="DT139" s="422"/>
      <c r="DU139" s="422"/>
      <c r="DV139" s="422"/>
      <c r="DW139" s="422"/>
      <c r="DX139" s="422"/>
      <c r="DY139" s="422"/>
      <c r="DZ139" s="422"/>
      <c r="EA139" s="422"/>
      <c r="EB139" s="422"/>
      <c r="EC139" s="422"/>
      <c r="ED139" s="422"/>
      <c r="EE139" s="422"/>
      <c r="EF139" s="422"/>
      <c r="EG139" s="422"/>
      <c r="EH139" s="422"/>
      <c r="EI139" s="422"/>
      <c r="EJ139" s="422"/>
      <c r="EK139" s="422"/>
      <c r="EL139" s="422"/>
      <c r="EM139" s="422"/>
      <c r="EN139" s="422"/>
      <c r="EO139" s="422"/>
      <c r="EP139" s="422"/>
      <c r="EQ139" s="422"/>
      <c r="ER139" s="422"/>
      <c r="ES139" s="422"/>
      <c r="ET139" s="422"/>
      <c r="EU139" s="422"/>
      <c r="EV139" s="422"/>
    </row>
    <row r="140" spans="1:152" ht="46.8" x14ac:dyDescent="0.25">
      <c r="A140" s="213" t="s">
        <v>291</v>
      </c>
      <c r="B140" s="221" t="s">
        <v>290</v>
      </c>
      <c r="C140" s="194">
        <f>C141</f>
        <v>0</v>
      </c>
      <c r="D140" s="194">
        <f t="shared" ref="D140:G140" si="116">D141</f>
        <v>17300</v>
      </c>
      <c r="E140" s="194">
        <f t="shared" si="116"/>
        <v>15300</v>
      </c>
      <c r="F140" s="194">
        <f t="shared" si="116"/>
        <v>2000</v>
      </c>
      <c r="G140" s="194">
        <f t="shared" si="116"/>
        <v>2000</v>
      </c>
      <c r="H140" s="194">
        <f>SUM(H141)</f>
        <v>36600</v>
      </c>
      <c r="I140" s="452"/>
      <c r="J140" s="452"/>
      <c r="K140" s="452"/>
      <c r="L140" s="480"/>
      <c r="M140" s="480"/>
      <c r="N140" s="452"/>
      <c r="O140" s="452"/>
      <c r="P140" s="452"/>
      <c r="Q140" s="452"/>
      <c r="R140" s="481"/>
      <c r="S140" s="481"/>
      <c r="T140" s="452"/>
      <c r="U140" s="452"/>
      <c r="V140" s="452"/>
      <c r="W140" s="452"/>
      <c r="X140" s="481"/>
      <c r="Y140" s="481"/>
      <c r="Z140" s="452"/>
      <c r="AA140" s="452"/>
      <c r="AB140" s="452"/>
      <c r="AC140" s="452"/>
      <c r="AD140" s="481"/>
      <c r="AE140" s="481"/>
      <c r="AF140" s="452"/>
      <c r="AG140" s="452"/>
      <c r="AH140" s="452"/>
      <c r="AI140" s="452"/>
      <c r="AJ140" s="481"/>
      <c r="AK140" s="481"/>
      <c r="AL140" s="452"/>
      <c r="AM140" s="425"/>
    </row>
    <row r="141" spans="1:152" ht="28.8" x14ac:dyDescent="0.25">
      <c r="A141" s="209" t="s">
        <v>293</v>
      </c>
      <c r="B141" s="210" t="s">
        <v>292</v>
      </c>
      <c r="C141" s="201">
        <f>SUM(C142,C143)</f>
        <v>0</v>
      </c>
      <c r="D141" s="201">
        <f t="shared" ref="D141" si="117">SUM(D142,D143)</f>
        <v>17300</v>
      </c>
      <c r="E141" s="201">
        <f t="shared" ref="E141" si="118">SUM(E142,E143)</f>
        <v>15300</v>
      </c>
      <c r="F141" s="201">
        <f t="shared" ref="F141" si="119">SUM(F142,F143)</f>
        <v>2000</v>
      </c>
      <c r="G141" s="201">
        <f t="shared" ref="G141:H141" si="120">SUM(G142,G143)</f>
        <v>2000</v>
      </c>
      <c r="H141" s="202">
        <f t="shared" si="120"/>
        <v>36600</v>
      </c>
      <c r="I141" s="474"/>
      <c r="J141" s="474"/>
      <c r="K141" s="474"/>
      <c r="L141" s="474"/>
      <c r="M141" s="474"/>
      <c r="N141" s="475"/>
      <c r="O141" s="474"/>
      <c r="P141" s="474"/>
      <c r="Q141" s="474"/>
      <c r="R141" s="474"/>
      <c r="S141" s="474"/>
      <c r="T141" s="475"/>
      <c r="U141" s="474"/>
      <c r="V141" s="474"/>
      <c r="W141" s="474"/>
      <c r="X141" s="474"/>
      <c r="Y141" s="474"/>
      <c r="Z141" s="475"/>
      <c r="AA141" s="474"/>
      <c r="AB141" s="474"/>
      <c r="AC141" s="474"/>
      <c r="AD141" s="474"/>
      <c r="AE141" s="474"/>
      <c r="AF141" s="475"/>
      <c r="AG141" s="474"/>
      <c r="AH141" s="474"/>
      <c r="AI141" s="474"/>
      <c r="AJ141" s="474"/>
      <c r="AK141" s="474"/>
      <c r="AL141" s="475"/>
      <c r="AM141" s="425"/>
    </row>
    <row r="142" spans="1:152" x14ac:dyDescent="0.25">
      <c r="A142" s="276"/>
      <c r="B142" s="289" t="s">
        <v>294</v>
      </c>
      <c r="C142" s="278">
        <f>'TSP Detailed Budget'!D430</f>
        <v>0</v>
      </c>
      <c r="D142" s="278">
        <f>'TSP Detailed Budget'!E430</f>
        <v>9200</v>
      </c>
      <c r="E142" s="278">
        <f>'TSP Detailed Budget'!F430</f>
        <v>9200</v>
      </c>
      <c r="F142" s="278">
        <f>'TSP Detailed Budget'!G430</f>
        <v>0</v>
      </c>
      <c r="G142" s="278">
        <f>'TSP Detailed Budget'!H430</f>
        <v>0</v>
      </c>
      <c r="H142" s="187">
        <f t="shared" ref="H142:H143" si="121">SUM(C142:G142)</f>
        <v>18400</v>
      </c>
      <c r="I142" s="474"/>
      <c r="J142" s="474"/>
      <c r="K142" s="474"/>
      <c r="L142" s="474"/>
      <c r="M142" s="474"/>
      <c r="N142" s="475"/>
      <c r="O142" s="474"/>
      <c r="P142" s="474"/>
      <c r="Q142" s="474"/>
      <c r="R142" s="474"/>
      <c r="S142" s="474"/>
      <c r="T142" s="475"/>
      <c r="U142" s="474"/>
      <c r="V142" s="474"/>
      <c r="W142" s="474"/>
      <c r="X142" s="474"/>
      <c r="Y142" s="474"/>
      <c r="Z142" s="475"/>
      <c r="AA142" s="474"/>
      <c r="AB142" s="474"/>
      <c r="AC142" s="474"/>
      <c r="AD142" s="474"/>
      <c r="AE142" s="474"/>
      <c r="AF142" s="475"/>
      <c r="AG142" s="474"/>
      <c r="AH142" s="474"/>
      <c r="AI142" s="474"/>
      <c r="AJ142" s="474"/>
      <c r="AK142" s="474"/>
      <c r="AL142" s="475"/>
      <c r="AM142" s="425"/>
    </row>
    <row r="143" spans="1:152" x14ac:dyDescent="0.25">
      <c r="A143" s="276"/>
      <c r="B143" s="289" t="s">
        <v>295</v>
      </c>
      <c r="C143" s="278">
        <f>'TSP Detailed Budget'!D437</f>
        <v>0</v>
      </c>
      <c r="D143" s="278">
        <f>'TSP Detailed Budget'!E437</f>
        <v>8100</v>
      </c>
      <c r="E143" s="278">
        <f>'TSP Detailed Budget'!F437</f>
        <v>6100</v>
      </c>
      <c r="F143" s="278">
        <f>'TSP Detailed Budget'!G437</f>
        <v>2000</v>
      </c>
      <c r="G143" s="278">
        <f>'TSP Detailed Budget'!H437</f>
        <v>2000</v>
      </c>
      <c r="H143" s="187">
        <f t="shared" si="121"/>
        <v>18200</v>
      </c>
      <c r="I143" s="474"/>
      <c r="J143" s="474"/>
      <c r="K143" s="474"/>
      <c r="L143" s="474"/>
      <c r="M143" s="474"/>
      <c r="N143" s="475"/>
      <c r="O143" s="474"/>
      <c r="P143" s="474"/>
      <c r="Q143" s="474"/>
      <c r="R143" s="474"/>
      <c r="S143" s="474"/>
      <c r="T143" s="475"/>
      <c r="U143" s="474"/>
      <c r="V143" s="474"/>
      <c r="W143" s="474"/>
      <c r="X143" s="474"/>
      <c r="Y143" s="474"/>
      <c r="Z143" s="475"/>
      <c r="AA143" s="474"/>
      <c r="AB143" s="474"/>
      <c r="AC143" s="474"/>
      <c r="AD143" s="474"/>
      <c r="AE143" s="474"/>
      <c r="AF143" s="475"/>
      <c r="AG143" s="474"/>
      <c r="AH143" s="474"/>
      <c r="AI143" s="474"/>
      <c r="AJ143" s="474"/>
      <c r="AK143" s="474"/>
      <c r="AL143" s="475"/>
      <c r="AM143" s="425"/>
    </row>
    <row r="144" spans="1:152" s="374" customFormat="1" ht="18" x14ac:dyDescent="0.25">
      <c r="A144" s="371">
        <v>2.9</v>
      </c>
      <c r="B144" s="372" t="s">
        <v>326</v>
      </c>
      <c r="C144" s="373">
        <f t="shared" ref="C144:G144" si="122">SUM(C145)</f>
        <v>0</v>
      </c>
      <c r="D144" s="373">
        <f t="shared" si="122"/>
        <v>56200</v>
      </c>
      <c r="E144" s="373">
        <f t="shared" si="122"/>
        <v>36200</v>
      </c>
      <c r="F144" s="373">
        <f t="shared" si="122"/>
        <v>36200</v>
      </c>
      <c r="G144" s="373">
        <f t="shared" si="122"/>
        <v>36200</v>
      </c>
      <c r="H144" s="373">
        <f>SUM(H145)</f>
        <v>164800</v>
      </c>
      <c r="I144" s="468"/>
      <c r="J144" s="468"/>
      <c r="K144" s="468"/>
      <c r="L144" s="468"/>
      <c r="M144" s="468"/>
      <c r="N144" s="469"/>
      <c r="O144" s="468"/>
      <c r="P144" s="468"/>
      <c r="Q144" s="468"/>
      <c r="R144" s="468"/>
      <c r="S144" s="468"/>
      <c r="T144" s="469"/>
      <c r="U144" s="468"/>
      <c r="V144" s="468"/>
      <c r="W144" s="468"/>
      <c r="X144" s="468"/>
      <c r="Y144" s="468"/>
      <c r="Z144" s="469"/>
      <c r="AA144" s="468"/>
      <c r="AB144" s="468"/>
      <c r="AC144" s="468"/>
      <c r="AD144" s="468"/>
      <c r="AE144" s="468"/>
      <c r="AF144" s="469"/>
      <c r="AG144" s="468"/>
      <c r="AH144" s="468"/>
      <c r="AI144" s="468"/>
      <c r="AJ144" s="468"/>
      <c r="AK144" s="468"/>
      <c r="AL144" s="469"/>
      <c r="AM144" s="451"/>
      <c r="AN144" s="451"/>
      <c r="AO144" s="451"/>
      <c r="AP144" s="451"/>
      <c r="AQ144" s="451"/>
      <c r="AR144" s="451"/>
      <c r="AS144" s="451"/>
      <c r="AT144" s="451"/>
      <c r="AU144" s="451"/>
      <c r="AV144" s="451"/>
      <c r="AW144" s="451"/>
      <c r="AX144" s="451"/>
      <c r="AY144" s="451"/>
      <c r="AZ144" s="451"/>
      <c r="BA144" s="451"/>
      <c r="BB144" s="451"/>
      <c r="BC144" s="451"/>
      <c r="BD144" s="451"/>
      <c r="BE144" s="451"/>
      <c r="BF144" s="451"/>
      <c r="BG144" s="451"/>
      <c r="BH144" s="451"/>
      <c r="BI144" s="451"/>
      <c r="BJ144" s="451"/>
      <c r="BK144" s="451"/>
      <c r="BL144" s="451"/>
      <c r="BM144" s="451"/>
      <c r="BN144" s="451"/>
      <c r="BO144" s="451"/>
      <c r="BP144" s="451"/>
      <c r="BQ144" s="451"/>
      <c r="BR144" s="451"/>
      <c r="BS144" s="422"/>
      <c r="BT144" s="422"/>
      <c r="BU144" s="422"/>
      <c r="BV144" s="422"/>
      <c r="BW144" s="422"/>
      <c r="BX144" s="422"/>
      <c r="BY144" s="422"/>
      <c r="BZ144" s="422"/>
      <c r="CA144" s="422"/>
      <c r="CB144" s="422"/>
      <c r="CC144" s="422"/>
      <c r="CD144" s="422"/>
      <c r="CE144" s="422"/>
      <c r="CF144" s="422"/>
      <c r="CG144" s="422"/>
      <c r="CH144" s="422"/>
      <c r="CI144" s="422"/>
      <c r="CJ144" s="422"/>
      <c r="CK144" s="422"/>
      <c r="CL144" s="422"/>
      <c r="CM144" s="422"/>
      <c r="CN144" s="422"/>
      <c r="CO144" s="422"/>
      <c r="CP144" s="422"/>
      <c r="CQ144" s="422"/>
      <c r="CR144" s="422"/>
      <c r="CS144" s="422"/>
      <c r="CT144" s="422"/>
      <c r="CU144" s="422"/>
      <c r="CV144" s="422"/>
      <c r="CW144" s="422"/>
      <c r="CX144" s="422"/>
      <c r="CY144" s="422"/>
      <c r="CZ144" s="422"/>
      <c r="DA144" s="422"/>
      <c r="DB144" s="422"/>
      <c r="DC144" s="422"/>
      <c r="DD144" s="422"/>
      <c r="DE144" s="422"/>
      <c r="DF144" s="422"/>
      <c r="DG144" s="422"/>
      <c r="DH144" s="422"/>
      <c r="DI144" s="422"/>
      <c r="DJ144" s="422"/>
      <c r="DK144" s="422"/>
      <c r="DL144" s="422"/>
      <c r="DM144" s="422"/>
      <c r="DN144" s="422"/>
      <c r="DO144" s="422"/>
      <c r="DP144" s="422"/>
      <c r="DQ144" s="422"/>
      <c r="DR144" s="422"/>
      <c r="DS144" s="422"/>
      <c r="DT144" s="422"/>
      <c r="DU144" s="422"/>
      <c r="DV144" s="422"/>
      <c r="DW144" s="422"/>
      <c r="DX144" s="422"/>
      <c r="DY144" s="422"/>
      <c r="DZ144" s="422"/>
      <c r="EA144" s="422"/>
      <c r="EB144" s="422"/>
      <c r="EC144" s="422"/>
      <c r="ED144" s="422"/>
      <c r="EE144" s="422"/>
      <c r="EF144" s="422"/>
      <c r="EG144" s="422"/>
      <c r="EH144" s="422"/>
      <c r="EI144" s="422"/>
      <c r="EJ144" s="422"/>
      <c r="EK144" s="422"/>
      <c r="EL144" s="422"/>
      <c r="EM144" s="422"/>
      <c r="EN144" s="422"/>
      <c r="EO144" s="422"/>
      <c r="EP144" s="422"/>
      <c r="EQ144" s="422"/>
      <c r="ER144" s="422"/>
      <c r="ES144" s="422"/>
      <c r="ET144" s="422"/>
      <c r="EU144" s="422"/>
      <c r="EV144" s="422"/>
    </row>
    <row r="145" spans="1:152" ht="31.2" x14ac:dyDescent="0.25">
      <c r="A145" s="213" t="s">
        <v>298</v>
      </c>
      <c r="B145" s="221" t="s">
        <v>299</v>
      </c>
      <c r="C145" s="194">
        <f>C146</f>
        <v>0</v>
      </c>
      <c r="D145" s="194">
        <f t="shared" ref="D145:G145" si="123">D146</f>
        <v>56200</v>
      </c>
      <c r="E145" s="194">
        <f t="shared" si="123"/>
        <v>36200</v>
      </c>
      <c r="F145" s="194">
        <f t="shared" si="123"/>
        <v>36200</v>
      </c>
      <c r="G145" s="194">
        <f t="shared" si="123"/>
        <v>36200</v>
      </c>
      <c r="H145" s="194">
        <f>SUM(H146)</f>
        <v>164800</v>
      </c>
      <c r="I145" s="452"/>
      <c r="J145" s="452"/>
      <c r="K145" s="452"/>
      <c r="L145" s="480"/>
      <c r="M145" s="480"/>
      <c r="N145" s="452"/>
      <c r="O145" s="452"/>
      <c r="P145" s="452"/>
      <c r="Q145" s="452"/>
      <c r="R145" s="481"/>
      <c r="S145" s="481"/>
      <c r="T145" s="452"/>
      <c r="U145" s="452"/>
      <c r="V145" s="452"/>
      <c r="W145" s="452"/>
      <c r="X145" s="481"/>
      <c r="Y145" s="481"/>
      <c r="Z145" s="452"/>
      <c r="AA145" s="452"/>
      <c r="AB145" s="452"/>
      <c r="AC145" s="452"/>
      <c r="AD145" s="481"/>
      <c r="AE145" s="481"/>
      <c r="AF145" s="452"/>
      <c r="AG145" s="452"/>
      <c r="AH145" s="452"/>
      <c r="AI145" s="452"/>
      <c r="AJ145" s="481"/>
      <c r="AK145" s="481"/>
      <c r="AL145" s="452"/>
      <c r="AM145" s="425"/>
    </row>
    <row r="146" spans="1:152" ht="43.2" x14ac:dyDescent="0.25">
      <c r="A146" s="209" t="s">
        <v>301</v>
      </c>
      <c r="B146" s="210" t="s">
        <v>300</v>
      </c>
      <c r="C146" s="201">
        <f>SUM(C147:C149)</f>
        <v>0</v>
      </c>
      <c r="D146" s="201">
        <f t="shared" ref="D146:G146" si="124">SUM(D147:D149)</f>
        <v>56200</v>
      </c>
      <c r="E146" s="201">
        <f t="shared" si="124"/>
        <v>36200</v>
      </c>
      <c r="F146" s="201">
        <f t="shared" si="124"/>
        <v>36200</v>
      </c>
      <c r="G146" s="201">
        <f t="shared" si="124"/>
        <v>36200</v>
      </c>
      <c r="H146" s="201">
        <f t="shared" ref="H146" si="125">SUM(H147:H149)</f>
        <v>164800</v>
      </c>
      <c r="I146" s="474"/>
      <c r="J146" s="474"/>
      <c r="K146" s="474"/>
      <c r="L146" s="474"/>
      <c r="M146" s="474"/>
      <c r="N146" s="475"/>
      <c r="O146" s="474"/>
      <c r="P146" s="474"/>
      <c r="Q146" s="474"/>
      <c r="R146" s="474"/>
      <c r="S146" s="474"/>
      <c r="T146" s="475"/>
      <c r="U146" s="474"/>
      <c r="V146" s="474"/>
      <c r="W146" s="474"/>
      <c r="X146" s="474"/>
      <c r="Y146" s="474"/>
      <c r="Z146" s="475"/>
      <c r="AA146" s="474"/>
      <c r="AB146" s="474"/>
      <c r="AC146" s="474"/>
      <c r="AD146" s="474"/>
      <c r="AE146" s="474"/>
      <c r="AF146" s="475"/>
      <c r="AG146" s="474"/>
      <c r="AH146" s="474"/>
      <c r="AI146" s="474"/>
      <c r="AJ146" s="474"/>
      <c r="AK146" s="474"/>
      <c r="AL146" s="475"/>
      <c r="AM146" s="425"/>
    </row>
    <row r="147" spans="1:152" s="352" customFormat="1" x14ac:dyDescent="0.25">
      <c r="A147" s="364"/>
      <c r="B147" s="365" t="s">
        <v>304</v>
      </c>
      <c r="C147" s="359">
        <f>'TSP Detailed Budget'!D444</f>
        <v>0</v>
      </c>
      <c r="D147" s="359">
        <f>'TSP Detailed Budget'!E444</f>
        <v>24000</v>
      </c>
      <c r="E147" s="359">
        <f>'TSP Detailed Budget'!F444</f>
        <v>24000</v>
      </c>
      <c r="F147" s="359">
        <f>'TSP Detailed Budget'!G444</f>
        <v>24000</v>
      </c>
      <c r="G147" s="359">
        <f>'TSP Detailed Budget'!H444</f>
        <v>24000</v>
      </c>
      <c r="H147" s="359">
        <f>SUM(C147:G147)</f>
        <v>96000</v>
      </c>
      <c r="I147" s="474"/>
      <c r="J147" s="474"/>
      <c r="K147" s="474"/>
      <c r="L147" s="474"/>
      <c r="M147" s="474"/>
      <c r="N147" s="475"/>
      <c r="O147" s="474"/>
      <c r="P147" s="474"/>
      <c r="Q147" s="474"/>
      <c r="R147" s="474"/>
      <c r="S147" s="474"/>
      <c r="T147" s="475"/>
      <c r="U147" s="474"/>
      <c r="V147" s="474"/>
      <c r="W147" s="474"/>
      <c r="X147" s="474"/>
      <c r="Y147" s="474"/>
      <c r="Z147" s="475"/>
      <c r="AA147" s="474"/>
      <c r="AB147" s="474"/>
      <c r="AC147" s="474"/>
      <c r="AD147" s="474"/>
      <c r="AE147" s="474"/>
      <c r="AF147" s="475"/>
      <c r="AG147" s="474"/>
      <c r="AH147" s="474"/>
      <c r="AI147" s="474"/>
      <c r="AJ147" s="474"/>
      <c r="AK147" s="474"/>
      <c r="AL147" s="475"/>
      <c r="AM147" s="425"/>
      <c r="AN147" s="425"/>
      <c r="AO147" s="425"/>
      <c r="AP147" s="425"/>
      <c r="AQ147" s="425"/>
      <c r="AR147" s="425"/>
      <c r="AS147" s="425"/>
      <c r="AT147" s="425"/>
      <c r="AU147" s="425"/>
      <c r="AV147" s="425"/>
      <c r="AW147" s="425"/>
      <c r="AX147" s="425"/>
      <c r="AY147" s="425"/>
      <c r="AZ147" s="425"/>
      <c r="BA147" s="425"/>
      <c r="BB147" s="425"/>
      <c r="BC147" s="425"/>
      <c r="BD147" s="425"/>
      <c r="BE147" s="425"/>
      <c r="BF147" s="425"/>
      <c r="BG147" s="425"/>
      <c r="BH147" s="425"/>
      <c r="BI147" s="425"/>
      <c r="BJ147" s="425"/>
      <c r="BK147" s="425"/>
      <c r="BL147" s="425"/>
      <c r="BM147" s="425"/>
      <c r="BN147" s="425"/>
      <c r="BO147" s="425"/>
      <c r="BP147" s="425"/>
      <c r="BQ147" s="425"/>
      <c r="BR147" s="425"/>
      <c r="BS147" s="425"/>
      <c r="BT147" s="425"/>
      <c r="BU147" s="425"/>
      <c r="BV147" s="425"/>
      <c r="BW147" s="425"/>
      <c r="BX147" s="425"/>
      <c r="BY147" s="425"/>
      <c r="BZ147" s="425"/>
      <c r="CA147" s="425"/>
      <c r="CB147" s="425"/>
      <c r="CC147" s="425"/>
      <c r="CD147" s="425"/>
      <c r="CE147" s="425"/>
      <c r="CF147" s="425"/>
      <c r="CG147" s="425"/>
      <c r="CH147" s="425"/>
      <c r="CI147" s="425"/>
      <c r="CJ147" s="425"/>
      <c r="CK147" s="425"/>
      <c r="CL147" s="425"/>
      <c r="CM147" s="425"/>
      <c r="CN147" s="425"/>
      <c r="CO147" s="425"/>
      <c r="CP147" s="425"/>
      <c r="CQ147" s="425"/>
      <c r="CR147" s="425"/>
      <c r="CS147" s="425"/>
      <c r="CT147" s="425"/>
      <c r="CU147" s="425"/>
      <c r="CV147" s="425"/>
      <c r="CW147" s="425"/>
      <c r="CX147" s="425"/>
      <c r="CY147" s="425"/>
      <c r="CZ147" s="425"/>
      <c r="DA147" s="425"/>
      <c r="DB147" s="425"/>
      <c r="DC147" s="425"/>
      <c r="DD147" s="425"/>
      <c r="DE147" s="425"/>
      <c r="DF147" s="425"/>
      <c r="DG147" s="425"/>
      <c r="DH147" s="425"/>
      <c r="DI147" s="425"/>
      <c r="DJ147" s="425"/>
      <c r="DK147" s="425"/>
      <c r="DL147" s="425"/>
      <c r="DM147" s="425"/>
      <c r="DN147" s="425"/>
      <c r="DO147" s="425"/>
      <c r="DP147" s="425"/>
      <c r="DQ147" s="425"/>
      <c r="DR147" s="425"/>
      <c r="DS147" s="425"/>
      <c r="DT147" s="425"/>
      <c r="DU147" s="425"/>
      <c r="DV147" s="425"/>
      <c r="DW147" s="425"/>
      <c r="DX147" s="425"/>
      <c r="DY147" s="425"/>
      <c r="DZ147" s="425"/>
      <c r="EA147" s="425"/>
      <c r="EB147" s="425"/>
      <c r="EC147" s="425"/>
      <c r="ED147" s="425"/>
      <c r="EE147" s="425"/>
      <c r="EF147" s="425"/>
      <c r="EG147" s="425"/>
      <c r="EH147" s="425"/>
      <c r="EI147" s="425"/>
      <c r="EJ147" s="425"/>
      <c r="EK147" s="425"/>
      <c r="EL147" s="425"/>
      <c r="EM147" s="425"/>
      <c r="EN147" s="425"/>
      <c r="EO147" s="425"/>
      <c r="EP147" s="425"/>
      <c r="EQ147" s="425"/>
      <c r="ER147" s="425"/>
      <c r="ES147" s="425"/>
      <c r="ET147" s="425"/>
      <c r="EU147" s="425"/>
      <c r="EV147" s="425"/>
    </row>
    <row r="148" spans="1:152" s="352" customFormat="1" x14ac:dyDescent="0.25">
      <c r="A148" s="364"/>
      <c r="B148" s="365" t="s">
        <v>313</v>
      </c>
      <c r="C148" s="359">
        <f>'TSP Detailed Budget'!D446</f>
        <v>0</v>
      </c>
      <c r="D148" s="359">
        <f>'TSP Detailed Budget'!E446</f>
        <v>10000</v>
      </c>
      <c r="E148" s="359">
        <f>'TSP Detailed Budget'!F446</f>
        <v>0</v>
      </c>
      <c r="F148" s="359">
        <f>'TSP Detailed Budget'!G446</f>
        <v>0</v>
      </c>
      <c r="G148" s="359">
        <f>'TSP Detailed Budget'!H446</f>
        <v>0</v>
      </c>
      <c r="H148" s="359">
        <f t="shared" ref="H148:H149" si="126">SUM(C148:G148)</f>
        <v>10000</v>
      </c>
      <c r="I148" s="474"/>
      <c r="J148" s="474"/>
      <c r="K148" s="474"/>
      <c r="L148" s="474"/>
      <c r="M148" s="474"/>
      <c r="N148" s="475"/>
      <c r="O148" s="474"/>
      <c r="P148" s="474"/>
      <c r="Q148" s="474"/>
      <c r="R148" s="474"/>
      <c r="S148" s="474"/>
      <c r="T148" s="475"/>
      <c r="U148" s="474"/>
      <c r="V148" s="474"/>
      <c r="W148" s="474"/>
      <c r="X148" s="474"/>
      <c r="Y148" s="474"/>
      <c r="Z148" s="475"/>
      <c r="AA148" s="474"/>
      <c r="AB148" s="474"/>
      <c r="AC148" s="474"/>
      <c r="AD148" s="474"/>
      <c r="AE148" s="474"/>
      <c r="AF148" s="475"/>
      <c r="AG148" s="474"/>
      <c r="AH148" s="474"/>
      <c r="AI148" s="474"/>
      <c r="AJ148" s="474"/>
      <c r="AK148" s="474"/>
      <c r="AL148" s="475"/>
      <c r="AM148" s="425"/>
      <c r="AN148" s="425"/>
      <c r="AO148" s="425"/>
      <c r="AP148" s="425"/>
      <c r="AQ148" s="425"/>
      <c r="AR148" s="425"/>
      <c r="AS148" s="425"/>
      <c r="AT148" s="425"/>
      <c r="AU148" s="425"/>
      <c r="AV148" s="425"/>
      <c r="AW148" s="425"/>
      <c r="AX148" s="425"/>
      <c r="AY148" s="425"/>
      <c r="AZ148" s="425"/>
      <c r="BA148" s="425"/>
      <c r="BB148" s="425"/>
      <c r="BC148" s="425"/>
      <c r="BD148" s="425"/>
      <c r="BE148" s="425"/>
      <c r="BF148" s="425"/>
      <c r="BG148" s="425"/>
      <c r="BH148" s="425"/>
      <c r="BI148" s="425"/>
      <c r="BJ148" s="425"/>
      <c r="BK148" s="425"/>
      <c r="BL148" s="425"/>
      <c r="BM148" s="425"/>
      <c r="BN148" s="425"/>
      <c r="BO148" s="425"/>
      <c r="BP148" s="425"/>
      <c r="BQ148" s="425"/>
      <c r="BR148" s="425"/>
      <c r="BS148" s="425"/>
      <c r="BT148" s="425"/>
      <c r="BU148" s="425"/>
      <c r="BV148" s="425"/>
      <c r="BW148" s="425"/>
      <c r="BX148" s="425"/>
      <c r="BY148" s="425"/>
      <c r="BZ148" s="425"/>
      <c r="CA148" s="425"/>
      <c r="CB148" s="425"/>
      <c r="CC148" s="425"/>
      <c r="CD148" s="425"/>
      <c r="CE148" s="425"/>
      <c r="CF148" s="425"/>
      <c r="CG148" s="425"/>
      <c r="CH148" s="425"/>
      <c r="CI148" s="425"/>
      <c r="CJ148" s="425"/>
      <c r="CK148" s="425"/>
      <c r="CL148" s="425"/>
      <c r="CM148" s="425"/>
      <c r="CN148" s="425"/>
      <c r="CO148" s="425"/>
      <c r="CP148" s="425"/>
      <c r="CQ148" s="425"/>
      <c r="CR148" s="425"/>
      <c r="CS148" s="425"/>
      <c r="CT148" s="425"/>
      <c r="CU148" s="425"/>
      <c r="CV148" s="425"/>
      <c r="CW148" s="425"/>
      <c r="CX148" s="425"/>
      <c r="CY148" s="425"/>
      <c r="CZ148" s="425"/>
      <c r="DA148" s="425"/>
      <c r="DB148" s="425"/>
      <c r="DC148" s="425"/>
      <c r="DD148" s="425"/>
      <c r="DE148" s="425"/>
      <c r="DF148" s="425"/>
      <c r="DG148" s="425"/>
      <c r="DH148" s="425"/>
      <c r="DI148" s="425"/>
      <c r="DJ148" s="425"/>
      <c r="DK148" s="425"/>
      <c r="DL148" s="425"/>
      <c r="DM148" s="425"/>
      <c r="DN148" s="425"/>
      <c r="DO148" s="425"/>
      <c r="DP148" s="425"/>
      <c r="DQ148" s="425"/>
      <c r="DR148" s="425"/>
      <c r="DS148" s="425"/>
      <c r="DT148" s="425"/>
      <c r="DU148" s="425"/>
      <c r="DV148" s="425"/>
      <c r="DW148" s="425"/>
      <c r="DX148" s="425"/>
      <c r="DY148" s="425"/>
      <c r="DZ148" s="425"/>
      <c r="EA148" s="425"/>
      <c r="EB148" s="425"/>
      <c r="EC148" s="425"/>
      <c r="ED148" s="425"/>
      <c r="EE148" s="425"/>
      <c r="EF148" s="425"/>
      <c r="EG148" s="425"/>
      <c r="EH148" s="425"/>
      <c r="EI148" s="425"/>
      <c r="EJ148" s="425"/>
      <c r="EK148" s="425"/>
      <c r="EL148" s="425"/>
      <c r="EM148" s="425"/>
      <c r="EN148" s="425"/>
      <c r="EO148" s="425"/>
      <c r="EP148" s="425"/>
      <c r="EQ148" s="425"/>
      <c r="ER148" s="425"/>
      <c r="ES148" s="425"/>
      <c r="ET148" s="425"/>
      <c r="EU148" s="425"/>
      <c r="EV148" s="425"/>
    </row>
    <row r="149" spans="1:152" s="352" customFormat="1" x14ac:dyDescent="0.25">
      <c r="A149" s="364"/>
      <c r="B149" s="365" t="s">
        <v>305</v>
      </c>
      <c r="C149" s="359">
        <f>'TSP Detailed Budget'!D453</f>
        <v>0</v>
      </c>
      <c r="D149" s="359">
        <f>'TSP Detailed Budget'!E453</f>
        <v>22200</v>
      </c>
      <c r="E149" s="359">
        <f>'TSP Detailed Budget'!F453</f>
        <v>12200</v>
      </c>
      <c r="F149" s="359">
        <f>'TSP Detailed Budget'!G453</f>
        <v>12200</v>
      </c>
      <c r="G149" s="359">
        <f>'TSP Detailed Budget'!H453</f>
        <v>12200</v>
      </c>
      <c r="H149" s="359">
        <f t="shared" si="126"/>
        <v>58800</v>
      </c>
      <c r="I149" s="474"/>
      <c r="J149" s="474"/>
      <c r="K149" s="474"/>
      <c r="L149" s="474"/>
      <c r="M149" s="474"/>
      <c r="N149" s="475"/>
      <c r="O149" s="474"/>
      <c r="P149" s="474"/>
      <c r="Q149" s="474"/>
      <c r="R149" s="474"/>
      <c r="S149" s="474"/>
      <c r="T149" s="475"/>
      <c r="U149" s="474"/>
      <c r="V149" s="474"/>
      <c r="W149" s="474"/>
      <c r="X149" s="474"/>
      <c r="Y149" s="474"/>
      <c r="Z149" s="475"/>
      <c r="AA149" s="474"/>
      <c r="AB149" s="474"/>
      <c r="AC149" s="474"/>
      <c r="AD149" s="474"/>
      <c r="AE149" s="474"/>
      <c r="AF149" s="475"/>
      <c r="AG149" s="474"/>
      <c r="AH149" s="474"/>
      <c r="AI149" s="474"/>
      <c r="AJ149" s="474"/>
      <c r="AK149" s="474"/>
      <c r="AL149" s="475"/>
      <c r="AM149" s="425"/>
      <c r="AN149" s="425"/>
      <c r="AO149" s="425"/>
      <c r="AP149" s="425"/>
      <c r="AQ149" s="425"/>
      <c r="AR149" s="425"/>
      <c r="AS149" s="425"/>
      <c r="AT149" s="425"/>
      <c r="AU149" s="425"/>
      <c r="AV149" s="425"/>
      <c r="AW149" s="425"/>
      <c r="AX149" s="425"/>
      <c r="AY149" s="425"/>
      <c r="AZ149" s="425"/>
      <c r="BA149" s="425"/>
      <c r="BB149" s="425"/>
      <c r="BC149" s="425"/>
      <c r="BD149" s="425"/>
      <c r="BE149" s="425"/>
      <c r="BF149" s="425"/>
      <c r="BG149" s="425"/>
      <c r="BH149" s="425"/>
      <c r="BI149" s="425"/>
      <c r="BJ149" s="425"/>
      <c r="BK149" s="425"/>
      <c r="BL149" s="425"/>
      <c r="BM149" s="425"/>
      <c r="BN149" s="425"/>
      <c r="BO149" s="425"/>
      <c r="BP149" s="425"/>
      <c r="BQ149" s="425"/>
      <c r="BR149" s="425"/>
      <c r="BS149" s="425"/>
      <c r="BT149" s="425"/>
      <c r="BU149" s="425"/>
      <c r="BV149" s="425"/>
      <c r="BW149" s="425"/>
      <c r="BX149" s="425"/>
      <c r="BY149" s="425"/>
      <c r="BZ149" s="425"/>
      <c r="CA149" s="425"/>
      <c r="CB149" s="425"/>
      <c r="CC149" s="425"/>
      <c r="CD149" s="425"/>
      <c r="CE149" s="425"/>
      <c r="CF149" s="425"/>
      <c r="CG149" s="425"/>
      <c r="CH149" s="425"/>
      <c r="CI149" s="425"/>
      <c r="CJ149" s="425"/>
      <c r="CK149" s="425"/>
      <c r="CL149" s="425"/>
      <c r="CM149" s="425"/>
      <c r="CN149" s="425"/>
      <c r="CO149" s="425"/>
      <c r="CP149" s="425"/>
      <c r="CQ149" s="425"/>
      <c r="CR149" s="425"/>
      <c r="CS149" s="425"/>
      <c r="CT149" s="425"/>
      <c r="CU149" s="425"/>
      <c r="CV149" s="425"/>
      <c r="CW149" s="425"/>
      <c r="CX149" s="425"/>
      <c r="CY149" s="425"/>
      <c r="CZ149" s="425"/>
      <c r="DA149" s="425"/>
      <c r="DB149" s="425"/>
      <c r="DC149" s="425"/>
      <c r="DD149" s="425"/>
      <c r="DE149" s="425"/>
      <c r="DF149" s="425"/>
      <c r="DG149" s="425"/>
      <c r="DH149" s="425"/>
      <c r="DI149" s="425"/>
      <c r="DJ149" s="425"/>
      <c r="DK149" s="425"/>
      <c r="DL149" s="425"/>
      <c r="DM149" s="425"/>
      <c r="DN149" s="425"/>
      <c r="DO149" s="425"/>
      <c r="DP149" s="425"/>
      <c r="DQ149" s="425"/>
      <c r="DR149" s="425"/>
      <c r="DS149" s="425"/>
      <c r="DT149" s="425"/>
      <c r="DU149" s="425"/>
      <c r="DV149" s="425"/>
      <c r="DW149" s="425"/>
      <c r="DX149" s="425"/>
      <c r="DY149" s="425"/>
      <c r="DZ149" s="425"/>
      <c r="EA149" s="425"/>
      <c r="EB149" s="425"/>
      <c r="EC149" s="425"/>
      <c r="ED149" s="425"/>
      <c r="EE149" s="425"/>
      <c r="EF149" s="425"/>
      <c r="EG149" s="425"/>
      <c r="EH149" s="425"/>
      <c r="EI149" s="425"/>
      <c r="EJ149" s="425"/>
      <c r="EK149" s="425"/>
      <c r="EL149" s="425"/>
      <c r="EM149" s="425"/>
      <c r="EN149" s="425"/>
      <c r="EO149" s="425"/>
      <c r="EP149" s="425"/>
      <c r="EQ149" s="425"/>
      <c r="ER149" s="425"/>
      <c r="ES149" s="425"/>
      <c r="ET149" s="425"/>
      <c r="EU149" s="425"/>
      <c r="EV149" s="425"/>
    </row>
    <row r="152" spans="1:152" ht="23.4" x14ac:dyDescent="0.25">
      <c r="B152" s="296" t="s">
        <v>306</v>
      </c>
      <c r="C152" s="295">
        <f>H157+H162</f>
        <v>2382000</v>
      </c>
    </row>
    <row r="153" spans="1:152" ht="24" thickBot="1" x14ac:dyDescent="0.3">
      <c r="B153" s="296"/>
      <c r="C153" s="295"/>
    </row>
    <row r="154" spans="1:152" x14ac:dyDescent="0.25">
      <c r="A154" s="497" t="s">
        <v>336</v>
      </c>
      <c r="B154" s="499" t="s">
        <v>338</v>
      </c>
      <c r="C154" s="501" t="s">
        <v>337</v>
      </c>
      <c r="D154" s="502"/>
      <c r="E154" s="502"/>
      <c r="F154" s="502"/>
      <c r="G154" s="502"/>
      <c r="H154" s="503"/>
    </row>
    <row r="155" spans="1:152" ht="27.6" x14ac:dyDescent="0.25">
      <c r="A155" s="498"/>
      <c r="B155" s="500"/>
      <c r="C155" s="384" t="s">
        <v>124</v>
      </c>
      <c r="D155" s="384" t="s">
        <v>125</v>
      </c>
      <c r="E155" s="384" t="s">
        <v>128</v>
      </c>
      <c r="F155" s="384" t="s">
        <v>129</v>
      </c>
      <c r="G155" s="384" t="s">
        <v>130</v>
      </c>
      <c r="H155" s="386" t="s">
        <v>134</v>
      </c>
    </row>
    <row r="156" spans="1:152" x14ac:dyDescent="0.25">
      <c r="A156" s="387"/>
      <c r="B156" s="388" t="s">
        <v>16</v>
      </c>
      <c r="C156" s="389">
        <f>SUM(C157,C162)</f>
        <v>173200</v>
      </c>
      <c r="D156" s="389">
        <f t="shared" ref="D156:H156" si="127">SUM(D157,D162)</f>
        <v>714000</v>
      </c>
      <c r="E156" s="389">
        <f t="shared" si="127"/>
        <v>428200</v>
      </c>
      <c r="F156" s="389">
        <f t="shared" si="127"/>
        <v>587100</v>
      </c>
      <c r="G156" s="389">
        <f t="shared" si="127"/>
        <v>479500</v>
      </c>
      <c r="H156" s="390">
        <f t="shared" si="127"/>
        <v>2382000</v>
      </c>
      <c r="I156" s="484"/>
    </row>
    <row r="157" spans="1:152" s="21" customFormat="1" ht="28.8" x14ac:dyDescent="0.25">
      <c r="A157" s="391">
        <f t="shared" ref="A157:H157" si="128">A11</f>
        <v>1</v>
      </c>
      <c r="B157" s="392" t="str">
        <f t="shared" si="128"/>
        <v>To create conducive legal environment to ensure smooth implementation of HIV and TB national response and achieve greater engagement of civil society</v>
      </c>
      <c r="C157" s="393">
        <f t="shared" si="128"/>
        <v>7200</v>
      </c>
      <c r="D157" s="393">
        <f t="shared" si="128"/>
        <v>51400</v>
      </c>
      <c r="E157" s="393">
        <f t="shared" si="128"/>
        <v>10400</v>
      </c>
      <c r="F157" s="393">
        <f t="shared" si="128"/>
        <v>0</v>
      </c>
      <c r="G157" s="393">
        <f t="shared" si="128"/>
        <v>0</v>
      </c>
      <c r="H157" s="394">
        <f t="shared" si="128"/>
        <v>69000</v>
      </c>
      <c r="I157" s="484"/>
      <c r="J157" s="485"/>
      <c r="K157" s="485"/>
      <c r="L157" s="485"/>
      <c r="M157" s="485"/>
      <c r="N157" s="485"/>
      <c r="O157" s="485"/>
      <c r="P157" s="485"/>
      <c r="Q157" s="485"/>
      <c r="R157" s="485"/>
      <c r="S157" s="485"/>
      <c r="T157" s="485"/>
      <c r="U157" s="485"/>
      <c r="V157" s="485"/>
      <c r="W157" s="485"/>
      <c r="X157" s="485"/>
      <c r="Y157" s="485"/>
      <c r="Z157" s="485"/>
      <c r="AA157" s="485"/>
      <c r="AB157" s="485"/>
      <c r="AC157" s="485"/>
      <c r="AD157" s="485"/>
      <c r="AE157" s="485"/>
      <c r="AF157" s="485"/>
      <c r="AG157" s="485"/>
      <c r="AH157" s="485"/>
      <c r="AI157" s="485"/>
      <c r="AJ157" s="485"/>
      <c r="AK157" s="485"/>
      <c r="AL157" s="485"/>
      <c r="AM157" s="485"/>
      <c r="AN157" s="485"/>
      <c r="AO157" s="485"/>
      <c r="AP157" s="485"/>
      <c r="AQ157" s="485"/>
      <c r="AR157" s="485"/>
      <c r="AS157" s="485"/>
      <c r="AT157" s="485"/>
      <c r="AU157" s="485"/>
      <c r="AV157" s="485"/>
      <c r="AW157" s="485"/>
      <c r="AX157" s="485"/>
      <c r="AY157" s="485"/>
      <c r="AZ157" s="485"/>
      <c r="BA157" s="485"/>
      <c r="BB157" s="485"/>
      <c r="BC157" s="485"/>
      <c r="BD157" s="485"/>
      <c r="BE157" s="485"/>
      <c r="BF157" s="485"/>
      <c r="BG157" s="485"/>
      <c r="BH157" s="485"/>
      <c r="BI157" s="485"/>
      <c r="BJ157" s="485"/>
      <c r="BK157" s="485"/>
      <c r="BL157" s="485"/>
      <c r="BM157" s="485"/>
      <c r="BN157" s="485"/>
      <c r="BO157" s="485"/>
      <c r="BP157" s="485"/>
      <c r="BQ157" s="485"/>
      <c r="BR157" s="485"/>
      <c r="BS157" s="432"/>
      <c r="BT157" s="432"/>
      <c r="BU157" s="432"/>
      <c r="BV157" s="432"/>
      <c r="BW157" s="432"/>
      <c r="BX157" s="432"/>
      <c r="BY157" s="432"/>
      <c r="BZ157" s="432"/>
      <c r="CA157" s="432"/>
      <c r="CB157" s="432"/>
      <c r="CC157" s="432"/>
      <c r="CD157" s="432"/>
      <c r="CE157" s="432"/>
      <c r="CF157" s="432"/>
      <c r="CG157" s="432"/>
      <c r="CH157" s="432"/>
      <c r="CI157" s="432"/>
      <c r="CJ157" s="432"/>
      <c r="CK157" s="432"/>
      <c r="CL157" s="432"/>
      <c r="CM157" s="432"/>
      <c r="CN157" s="432"/>
      <c r="CO157" s="432"/>
      <c r="CP157" s="432"/>
      <c r="CQ157" s="432"/>
      <c r="CR157" s="432"/>
      <c r="CS157" s="432"/>
      <c r="CT157" s="432"/>
      <c r="CU157" s="432"/>
      <c r="CV157" s="432"/>
      <c r="CW157" s="432"/>
      <c r="CX157" s="432"/>
      <c r="CY157" s="432"/>
      <c r="CZ157" s="432"/>
      <c r="DA157" s="432"/>
      <c r="DB157" s="432"/>
      <c r="DC157" s="432"/>
      <c r="DD157" s="432"/>
      <c r="DE157" s="432"/>
      <c r="DF157" s="432"/>
      <c r="DG157" s="432"/>
      <c r="DH157" s="432"/>
      <c r="DI157" s="432"/>
      <c r="DJ157" s="432"/>
      <c r="DK157" s="432"/>
      <c r="DL157" s="432"/>
      <c r="DM157" s="432"/>
      <c r="DN157" s="432"/>
      <c r="DO157" s="432"/>
      <c r="DP157" s="432"/>
      <c r="DQ157" s="432"/>
      <c r="DR157" s="432"/>
      <c r="DS157" s="432"/>
      <c r="DT157" s="432"/>
      <c r="DU157" s="432"/>
      <c r="DV157" s="432"/>
      <c r="DW157" s="432"/>
      <c r="DX157" s="432"/>
      <c r="DY157" s="432"/>
      <c r="DZ157" s="432"/>
      <c r="EA157" s="432"/>
      <c r="EB157" s="432"/>
      <c r="EC157" s="432"/>
      <c r="ED157" s="432"/>
      <c r="EE157" s="432"/>
      <c r="EF157" s="432"/>
      <c r="EG157" s="432"/>
      <c r="EH157" s="432"/>
      <c r="EI157" s="432"/>
      <c r="EJ157" s="432"/>
      <c r="EK157" s="432"/>
      <c r="EL157" s="432"/>
      <c r="EM157" s="432"/>
      <c r="EN157" s="432"/>
      <c r="EO157" s="432"/>
      <c r="EP157" s="432"/>
      <c r="EQ157" s="432"/>
      <c r="ER157" s="432"/>
      <c r="ES157" s="432"/>
      <c r="ET157" s="432"/>
      <c r="EU157" s="432"/>
      <c r="EV157" s="432"/>
    </row>
    <row r="158" spans="1:152" s="21" customFormat="1" x14ac:dyDescent="0.25">
      <c r="A158" s="395">
        <f>A12</f>
        <v>1.1000000000000001</v>
      </c>
      <c r="B158" s="385" t="str">
        <f t="shared" ref="B158:H158" si="129">B12</f>
        <v>Political Environment</v>
      </c>
      <c r="C158" s="396">
        <f t="shared" si="129"/>
        <v>7200</v>
      </c>
      <c r="D158" s="396">
        <f t="shared" si="129"/>
        <v>51400</v>
      </c>
      <c r="E158" s="396">
        <f t="shared" si="129"/>
        <v>10400</v>
      </c>
      <c r="F158" s="396">
        <f t="shared" si="129"/>
        <v>0</v>
      </c>
      <c r="G158" s="396">
        <f t="shared" si="129"/>
        <v>0</v>
      </c>
      <c r="H158" s="397">
        <f t="shared" si="129"/>
        <v>69000</v>
      </c>
      <c r="I158" s="484"/>
      <c r="J158" s="485"/>
      <c r="K158" s="485"/>
      <c r="L158" s="485"/>
      <c r="M158" s="485"/>
      <c r="N158" s="485"/>
      <c r="O158" s="485"/>
      <c r="P158" s="485"/>
      <c r="Q158" s="485"/>
      <c r="R158" s="485"/>
      <c r="S158" s="485"/>
      <c r="T158" s="485"/>
      <c r="U158" s="485"/>
      <c r="V158" s="485"/>
      <c r="W158" s="485"/>
      <c r="X158" s="485"/>
      <c r="Y158" s="485"/>
      <c r="Z158" s="485"/>
      <c r="AA158" s="485"/>
      <c r="AB158" s="485"/>
      <c r="AC158" s="485"/>
      <c r="AD158" s="485"/>
      <c r="AE158" s="485"/>
      <c r="AF158" s="485"/>
      <c r="AG158" s="485"/>
      <c r="AH158" s="485"/>
      <c r="AI158" s="485"/>
      <c r="AJ158" s="485"/>
      <c r="AK158" s="485"/>
      <c r="AL158" s="485"/>
      <c r="AM158" s="485"/>
      <c r="AN158" s="485"/>
      <c r="AO158" s="485"/>
      <c r="AP158" s="485"/>
      <c r="AQ158" s="485"/>
      <c r="AR158" s="485"/>
      <c r="AS158" s="485"/>
      <c r="AT158" s="485"/>
      <c r="AU158" s="485"/>
      <c r="AV158" s="485"/>
      <c r="AW158" s="485"/>
      <c r="AX158" s="485"/>
      <c r="AY158" s="485"/>
      <c r="AZ158" s="485"/>
      <c r="BA158" s="485"/>
      <c r="BB158" s="485"/>
      <c r="BC158" s="485"/>
      <c r="BD158" s="485"/>
      <c r="BE158" s="485"/>
      <c r="BF158" s="485"/>
      <c r="BG158" s="485"/>
      <c r="BH158" s="485"/>
      <c r="BI158" s="485"/>
      <c r="BJ158" s="485"/>
      <c r="BK158" s="485"/>
      <c r="BL158" s="485"/>
      <c r="BM158" s="485"/>
      <c r="BN158" s="485"/>
      <c r="BO158" s="485"/>
      <c r="BP158" s="485"/>
      <c r="BQ158" s="485"/>
      <c r="BR158" s="485"/>
      <c r="BS158" s="432"/>
      <c r="BT158" s="432"/>
      <c r="BU158" s="432"/>
      <c r="BV158" s="432"/>
      <c r="BW158" s="432"/>
      <c r="BX158" s="432"/>
      <c r="BY158" s="432"/>
      <c r="BZ158" s="432"/>
      <c r="CA158" s="432"/>
      <c r="CB158" s="432"/>
      <c r="CC158" s="432"/>
      <c r="CD158" s="432"/>
      <c r="CE158" s="432"/>
      <c r="CF158" s="432"/>
      <c r="CG158" s="432"/>
      <c r="CH158" s="432"/>
      <c r="CI158" s="432"/>
      <c r="CJ158" s="432"/>
      <c r="CK158" s="432"/>
      <c r="CL158" s="432"/>
      <c r="CM158" s="432"/>
      <c r="CN158" s="432"/>
      <c r="CO158" s="432"/>
      <c r="CP158" s="432"/>
      <c r="CQ158" s="432"/>
      <c r="CR158" s="432"/>
      <c r="CS158" s="432"/>
      <c r="CT158" s="432"/>
      <c r="CU158" s="432"/>
      <c r="CV158" s="432"/>
      <c r="CW158" s="432"/>
      <c r="CX158" s="432"/>
      <c r="CY158" s="432"/>
      <c r="CZ158" s="432"/>
      <c r="DA158" s="432"/>
      <c r="DB158" s="432"/>
      <c r="DC158" s="432"/>
      <c r="DD158" s="432"/>
      <c r="DE158" s="432"/>
      <c r="DF158" s="432"/>
      <c r="DG158" s="432"/>
      <c r="DH158" s="432"/>
      <c r="DI158" s="432"/>
      <c r="DJ158" s="432"/>
      <c r="DK158" s="432"/>
      <c r="DL158" s="432"/>
      <c r="DM158" s="432"/>
      <c r="DN158" s="432"/>
      <c r="DO158" s="432"/>
      <c r="DP158" s="432"/>
      <c r="DQ158" s="432"/>
      <c r="DR158" s="432"/>
      <c r="DS158" s="432"/>
      <c r="DT158" s="432"/>
      <c r="DU158" s="432"/>
      <c r="DV158" s="432"/>
      <c r="DW158" s="432"/>
      <c r="DX158" s="432"/>
      <c r="DY158" s="432"/>
      <c r="DZ158" s="432"/>
      <c r="EA158" s="432"/>
      <c r="EB158" s="432"/>
      <c r="EC158" s="432"/>
      <c r="ED158" s="432"/>
      <c r="EE158" s="432"/>
      <c r="EF158" s="432"/>
      <c r="EG158" s="432"/>
      <c r="EH158" s="432"/>
      <c r="EI158" s="432"/>
      <c r="EJ158" s="432"/>
      <c r="EK158" s="432"/>
      <c r="EL158" s="432"/>
      <c r="EM158" s="432"/>
      <c r="EN158" s="432"/>
      <c r="EO158" s="432"/>
      <c r="EP158" s="432"/>
      <c r="EQ158" s="432"/>
      <c r="ER158" s="432"/>
      <c r="ES158" s="432"/>
      <c r="ET158" s="432"/>
      <c r="EU158" s="432"/>
      <c r="EV158" s="432"/>
    </row>
    <row r="159" spans="1:152" x14ac:dyDescent="0.25">
      <c r="A159" s="398" t="str">
        <f>A13</f>
        <v>1.1.1</v>
      </c>
      <c r="B159" s="399" t="str">
        <f t="shared" ref="B159:H159" si="130">B13</f>
        <v>Create conducive legal environment for HIV national response</v>
      </c>
      <c r="C159" s="400">
        <f t="shared" si="130"/>
        <v>7200</v>
      </c>
      <c r="D159" s="400">
        <f t="shared" si="130"/>
        <v>22000</v>
      </c>
      <c r="E159" s="400">
        <f t="shared" si="130"/>
        <v>0</v>
      </c>
      <c r="F159" s="400">
        <f t="shared" si="130"/>
        <v>0</v>
      </c>
      <c r="G159" s="400">
        <f t="shared" si="130"/>
        <v>0</v>
      </c>
      <c r="H159" s="401">
        <f t="shared" si="130"/>
        <v>29200</v>
      </c>
      <c r="I159" s="484"/>
    </row>
    <row r="160" spans="1:152" x14ac:dyDescent="0.25">
      <c r="A160" s="402" t="str">
        <f t="shared" ref="A160:H160" si="131">A22</f>
        <v>1.1.2</v>
      </c>
      <c r="B160" s="292" t="str">
        <f t="shared" si="131"/>
        <v>Create enabling environment for CSO engagement in HIV &amp; TB national response</v>
      </c>
      <c r="C160" s="403">
        <f t="shared" si="131"/>
        <v>0</v>
      </c>
      <c r="D160" s="403">
        <f t="shared" si="131"/>
        <v>29400</v>
      </c>
      <c r="E160" s="403">
        <f t="shared" si="131"/>
        <v>10400</v>
      </c>
      <c r="F160" s="403">
        <f t="shared" si="131"/>
        <v>0</v>
      </c>
      <c r="G160" s="403">
        <f t="shared" si="131"/>
        <v>0</v>
      </c>
      <c r="H160" s="404">
        <f t="shared" si="131"/>
        <v>39800</v>
      </c>
      <c r="I160" s="484"/>
    </row>
    <row r="161" spans="1:152" x14ac:dyDescent="0.25">
      <c r="A161" s="395">
        <f>A31</f>
        <v>1.2</v>
      </c>
      <c r="B161" s="385" t="str">
        <f t="shared" ref="B161:H161" si="132">B31</f>
        <v>Economic Environment</v>
      </c>
      <c r="C161" s="396">
        <f t="shared" si="132"/>
        <v>0</v>
      </c>
      <c r="D161" s="396">
        <f t="shared" si="132"/>
        <v>0</v>
      </c>
      <c r="E161" s="396">
        <f t="shared" si="132"/>
        <v>0</v>
      </c>
      <c r="F161" s="396">
        <f t="shared" si="132"/>
        <v>0</v>
      </c>
      <c r="G161" s="396">
        <f t="shared" si="132"/>
        <v>0</v>
      </c>
      <c r="H161" s="397">
        <f t="shared" si="132"/>
        <v>0</v>
      </c>
      <c r="I161" s="484"/>
    </row>
    <row r="162" spans="1:152" s="21" customFormat="1" ht="43.2" x14ac:dyDescent="0.25">
      <c r="A162" s="391">
        <f>A32</f>
        <v>2</v>
      </c>
      <c r="B162" s="392" t="str">
        <f t="shared" ref="B162:H162" si="133">B32</f>
        <v xml:space="preserve">To enhance structural, institutional and HR capacity of the country to implement and manage HIV/AIDS and TB interventions without interruption or compromising the scale, the scope and the quality of national HIV and TB national responses. </v>
      </c>
      <c r="C162" s="393">
        <f t="shared" si="133"/>
        <v>166000</v>
      </c>
      <c r="D162" s="393">
        <f t="shared" si="133"/>
        <v>662600</v>
      </c>
      <c r="E162" s="393">
        <f t="shared" si="133"/>
        <v>417800</v>
      </c>
      <c r="F162" s="393">
        <f t="shared" si="133"/>
        <v>587100</v>
      </c>
      <c r="G162" s="393">
        <f t="shared" si="133"/>
        <v>479500</v>
      </c>
      <c r="H162" s="394">
        <f t="shared" si="133"/>
        <v>2313000</v>
      </c>
      <c r="I162" s="484"/>
      <c r="J162" s="485"/>
      <c r="K162" s="485"/>
      <c r="L162" s="485"/>
      <c r="M162" s="485"/>
      <c r="N162" s="485"/>
      <c r="O162" s="485"/>
      <c r="P162" s="485"/>
      <c r="Q162" s="485"/>
      <c r="R162" s="485"/>
      <c r="S162" s="485"/>
      <c r="T162" s="485"/>
      <c r="U162" s="485"/>
      <c r="V162" s="485"/>
      <c r="W162" s="485"/>
      <c r="X162" s="485"/>
      <c r="Y162" s="485"/>
      <c r="Z162" s="485"/>
      <c r="AA162" s="485"/>
      <c r="AB162" s="485"/>
      <c r="AC162" s="485"/>
      <c r="AD162" s="485"/>
      <c r="AE162" s="485"/>
      <c r="AF162" s="485"/>
      <c r="AG162" s="485"/>
      <c r="AH162" s="485"/>
      <c r="AI162" s="485"/>
      <c r="AJ162" s="485"/>
      <c r="AK162" s="485"/>
      <c r="AL162" s="485"/>
      <c r="AM162" s="485"/>
      <c r="AN162" s="485"/>
      <c r="AO162" s="485"/>
      <c r="AP162" s="485"/>
      <c r="AQ162" s="485"/>
      <c r="AR162" s="485"/>
      <c r="AS162" s="485"/>
      <c r="AT162" s="485"/>
      <c r="AU162" s="485"/>
      <c r="AV162" s="485"/>
      <c r="AW162" s="485"/>
      <c r="AX162" s="485"/>
      <c r="AY162" s="485"/>
      <c r="AZ162" s="485"/>
      <c r="BA162" s="485"/>
      <c r="BB162" s="485"/>
      <c r="BC162" s="485"/>
      <c r="BD162" s="485"/>
      <c r="BE162" s="485"/>
      <c r="BF162" s="485"/>
      <c r="BG162" s="485"/>
      <c r="BH162" s="485"/>
      <c r="BI162" s="485"/>
      <c r="BJ162" s="485"/>
      <c r="BK162" s="485"/>
      <c r="BL162" s="485"/>
      <c r="BM162" s="485"/>
      <c r="BN162" s="485"/>
      <c r="BO162" s="485"/>
      <c r="BP162" s="485"/>
      <c r="BQ162" s="485"/>
      <c r="BR162" s="485"/>
      <c r="BS162" s="432"/>
      <c r="BT162" s="432"/>
      <c r="BU162" s="432"/>
      <c r="BV162" s="432"/>
      <c r="BW162" s="432"/>
      <c r="BX162" s="432"/>
      <c r="BY162" s="432"/>
      <c r="BZ162" s="432"/>
      <c r="CA162" s="432"/>
      <c r="CB162" s="432"/>
      <c r="CC162" s="432"/>
      <c r="CD162" s="432"/>
      <c r="CE162" s="432"/>
      <c r="CF162" s="432"/>
      <c r="CG162" s="432"/>
      <c r="CH162" s="432"/>
      <c r="CI162" s="432"/>
      <c r="CJ162" s="432"/>
      <c r="CK162" s="432"/>
      <c r="CL162" s="432"/>
      <c r="CM162" s="432"/>
      <c r="CN162" s="432"/>
      <c r="CO162" s="432"/>
      <c r="CP162" s="432"/>
      <c r="CQ162" s="432"/>
      <c r="CR162" s="432"/>
      <c r="CS162" s="432"/>
      <c r="CT162" s="432"/>
      <c r="CU162" s="432"/>
      <c r="CV162" s="432"/>
      <c r="CW162" s="432"/>
      <c r="CX162" s="432"/>
      <c r="CY162" s="432"/>
      <c r="CZ162" s="432"/>
      <c r="DA162" s="432"/>
      <c r="DB162" s="432"/>
      <c r="DC162" s="432"/>
      <c r="DD162" s="432"/>
      <c r="DE162" s="432"/>
      <c r="DF162" s="432"/>
      <c r="DG162" s="432"/>
      <c r="DH162" s="432"/>
      <c r="DI162" s="432"/>
      <c r="DJ162" s="432"/>
      <c r="DK162" s="432"/>
      <c r="DL162" s="432"/>
      <c r="DM162" s="432"/>
      <c r="DN162" s="432"/>
      <c r="DO162" s="432"/>
      <c r="DP162" s="432"/>
      <c r="DQ162" s="432"/>
      <c r="DR162" s="432"/>
      <c r="DS162" s="432"/>
      <c r="DT162" s="432"/>
      <c r="DU162" s="432"/>
      <c r="DV162" s="432"/>
      <c r="DW162" s="432"/>
      <c r="DX162" s="432"/>
      <c r="DY162" s="432"/>
      <c r="DZ162" s="432"/>
      <c r="EA162" s="432"/>
      <c r="EB162" s="432"/>
      <c r="EC162" s="432"/>
      <c r="ED162" s="432"/>
      <c r="EE162" s="432"/>
      <c r="EF162" s="432"/>
      <c r="EG162" s="432"/>
      <c r="EH162" s="432"/>
      <c r="EI162" s="432"/>
      <c r="EJ162" s="432"/>
      <c r="EK162" s="432"/>
      <c r="EL162" s="432"/>
      <c r="EM162" s="432"/>
      <c r="EN162" s="432"/>
      <c r="EO162" s="432"/>
      <c r="EP162" s="432"/>
      <c r="EQ162" s="432"/>
      <c r="ER162" s="432"/>
      <c r="ES162" s="432"/>
      <c r="ET162" s="432"/>
      <c r="EU162" s="432"/>
      <c r="EV162" s="432"/>
    </row>
    <row r="163" spans="1:152" s="21" customFormat="1" x14ac:dyDescent="0.25">
      <c r="A163" s="395">
        <f>A33</f>
        <v>2.1</v>
      </c>
      <c r="B163" s="385" t="str">
        <f t="shared" ref="B163:H163" si="134">B33</f>
        <v>Financial Resources</v>
      </c>
      <c r="C163" s="396">
        <f t="shared" si="134"/>
        <v>2400</v>
      </c>
      <c r="D163" s="396">
        <f t="shared" si="134"/>
        <v>84400</v>
      </c>
      <c r="E163" s="396">
        <f t="shared" si="134"/>
        <v>37400</v>
      </c>
      <c r="F163" s="396">
        <f t="shared" si="134"/>
        <v>159200</v>
      </c>
      <c r="G163" s="396">
        <f t="shared" si="134"/>
        <v>150800</v>
      </c>
      <c r="H163" s="397">
        <f t="shared" si="134"/>
        <v>434200</v>
      </c>
      <c r="I163" s="484"/>
      <c r="J163" s="485"/>
      <c r="K163" s="485"/>
      <c r="L163" s="485"/>
      <c r="M163" s="485"/>
      <c r="N163" s="485"/>
      <c r="O163" s="485"/>
      <c r="P163" s="485"/>
      <c r="Q163" s="485"/>
      <c r="R163" s="485"/>
      <c r="S163" s="485"/>
      <c r="T163" s="485"/>
      <c r="U163" s="485"/>
      <c r="V163" s="485"/>
      <c r="W163" s="485"/>
      <c r="X163" s="485"/>
      <c r="Y163" s="485"/>
      <c r="Z163" s="485"/>
      <c r="AA163" s="485"/>
      <c r="AB163" s="485"/>
      <c r="AC163" s="485"/>
      <c r="AD163" s="485"/>
      <c r="AE163" s="485"/>
      <c r="AF163" s="485"/>
      <c r="AG163" s="485"/>
      <c r="AH163" s="485"/>
      <c r="AI163" s="485"/>
      <c r="AJ163" s="485"/>
      <c r="AK163" s="485"/>
      <c r="AL163" s="485"/>
      <c r="AM163" s="485"/>
      <c r="AN163" s="485"/>
      <c r="AO163" s="485"/>
      <c r="AP163" s="485"/>
      <c r="AQ163" s="485"/>
      <c r="AR163" s="485"/>
      <c r="AS163" s="485"/>
      <c r="AT163" s="485"/>
      <c r="AU163" s="485"/>
      <c r="AV163" s="485"/>
      <c r="AW163" s="485"/>
      <c r="AX163" s="485"/>
      <c r="AY163" s="485"/>
      <c r="AZ163" s="485"/>
      <c r="BA163" s="485"/>
      <c r="BB163" s="485"/>
      <c r="BC163" s="485"/>
      <c r="BD163" s="485"/>
      <c r="BE163" s="485"/>
      <c r="BF163" s="485"/>
      <c r="BG163" s="485"/>
      <c r="BH163" s="485"/>
      <c r="BI163" s="485"/>
      <c r="BJ163" s="485"/>
      <c r="BK163" s="485"/>
      <c r="BL163" s="485"/>
      <c r="BM163" s="485"/>
      <c r="BN163" s="485"/>
      <c r="BO163" s="485"/>
      <c r="BP163" s="485"/>
      <c r="BQ163" s="485"/>
      <c r="BR163" s="485"/>
      <c r="BS163" s="432"/>
      <c r="BT163" s="432"/>
      <c r="BU163" s="432"/>
      <c r="BV163" s="432"/>
      <c r="BW163" s="432"/>
      <c r="BX163" s="432"/>
      <c r="BY163" s="432"/>
      <c r="BZ163" s="432"/>
      <c r="CA163" s="432"/>
      <c r="CB163" s="432"/>
      <c r="CC163" s="432"/>
      <c r="CD163" s="432"/>
      <c r="CE163" s="432"/>
      <c r="CF163" s="432"/>
      <c r="CG163" s="432"/>
      <c r="CH163" s="432"/>
      <c r="CI163" s="432"/>
      <c r="CJ163" s="432"/>
      <c r="CK163" s="432"/>
      <c r="CL163" s="432"/>
      <c r="CM163" s="432"/>
      <c r="CN163" s="432"/>
      <c r="CO163" s="432"/>
      <c r="CP163" s="432"/>
      <c r="CQ163" s="432"/>
      <c r="CR163" s="432"/>
      <c r="CS163" s="432"/>
      <c r="CT163" s="432"/>
      <c r="CU163" s="432"/>
      <c r="CV163" s="432"/>
      <c r="CW163" s="432"/>
      <c r="CX163" s="432"/>
      <c r="CY163" s="432"/>
      <c r="CZ163" s="432"/>
      <c r="DA163" s="432"/>
      <c r="DB163" s="432"/>
      <c r="DC163" s="432"/>
      <c r="DD163" s="432"/>
      <c r="DE163" s="432"/>
      <c r="DF163" s="432"/>
      <c r="DG163" s="432"/>
      <c r="DH163" s="432"/>
      <c r="DI163" s="432"/>
      <c r="DJ163" s="432"/>
      <c r="DK163" s="432"/>
      <c r="DL163" s="432"/>
      <c r="DM163" s="432"/>
      <c r="DN163" s="432"/>
      <c r="DO163" s="432"/>
      <c r="DP163" s="432"/>
      <c r="DQ163" s="432"/>
      <c r="DR163" s="432"/>
      <c r="DS163" s="432"/>
      <c r="DT163" s="432"/>
      <c r="DU163" s="432"/>
      <c r="DV163" s="432"/>
      <c r="DW163" s="432"/>
      <c r="DX163" s="432"/>
      <c r="DY163" s="432"/>
      <c r="DZ163" s="432"/>
      <c r="EA163" s="432"/>
      <c r="EB163" s="432"/>
      <c r="EC163" s="432"/>
      <c r="ED163" s="432"/>
      <c r="EE163" s="432"/>
      <c r="EF163" s="432"/>
      <c r="EG163" s="432"/>
      <c r="EH163" s="432"/>
      <c r="EI163" s="432"/>
      <c r="EJ163" s="432"/>
      <c r="EK163" s="432"/>
      <c r="EL163" s="432"/>
      <c r="EM163" s="432"/>
      <c r="EN163" s="432"/>
      <c r="EO163" s="432"/>
      <c r="EP163" s="432"/>
      <c r="EQ163" s="432"/>
      <c r="ER163" s="432"/>
      <c r="ES163" s="432"/>
      <c r="ET163" s="432"/>
      <c r="EU163" s="432"/>
      <c r="EV163" s="432"/>
    </row>
    <row r="164" spans="1:152" ht="28.8" x14ac:dyDescent="0.25">
      <c r="A164" s="398" t="str">
        <f>A34</f>
        <v>2.1.1</v>
      </c>
      <c r="B164" s="399" t="str">
        <f t="shared" ref="B164:H164" si="135">B34</f>
        <v xml:space="preserve">Financial Resources - HIV.  Ensure full budgetary commitment and allocative efficiency for national HIV response </v>
      </c>
      <c r="C164" s="400">
        <f t="shared" si="135"/>
        <v>2400</v>
      </c>
      <c r="D164" s="400">
        <f t="shared" si="135"/>
        <v>74400</v>
      </c>
      <c r="E164" s="400">
        <f t="shared" si="135"/>
        <v>27400</v>
      </c>
      <c r="F164" s="400">
        <f t="shared" si="135"/>
        <v>12400</v>
      </c>
      <c r="G164" s="400">
        <f t="shared" si="135"/>
        <v>12400</v>
      </c>
      <c r="H164" s="401">
        <f t="shared" si="135"/>
        <v>129000</v>
      </c>
      <c r="I164" s="484"/>
    </row>
    <row r="165" spans="1:152" ht="28.8" x14ac:dyDescent="0.25">
      <c r="A165" s="398" t="str">
        <f t="shared" ref="A165:H165" si="136">A49</f>
        <v>2.1.2</v>
      </c>
      <c r="B165" s="399" t="str">
        <f t="shared" si="136"/>
        <v xml:space="preserve">Financial Resources - TB.  Ensure adequate funding and allocative efficiency for the national TB response </v>
      </c>
      <c r="C165" s="400">
        <f t="shared" si="136"/>
        <v>0</v>
      </c>
      <c r="D165" s="400">
        <f t="shared" si="136"/>
        <v>10000</v>
      </c>
      <c r="E165" s="400">
        <f t="shared" si="136"/>
        <v>10000</v>
      </c>
      <c r="F165" s="400">
        <f t="shared" si="136"/>
        <v>146800</v>
      </c>
      <c r="G165" s="400">
        <f t="shared" si="136"/>
        <v>138400</v>
      </c>
      <c r="H165" s="401">
        <f t="shared" si="136"/>
        <v>305200</v>
      </c>
      <c r="I165" s="484"/>
    </row>
    <row r="166" spans="1:152" x14ac:dyDescent="0.25">
      <c r="A166" s="395">
        <f>A56</f>
        <v>2.2000000000000002</v>
      </c>
      <c r="B166" s="385" t="str">
        <f t="shared" ref="B166:H166" si="137">B56</f>
        <v>Resource Generation: Human resources and infrastructure</v>
      </c>
      <c r="C166" s="396">
        <f t="shared" si="137"/>
        <v>110000</v>
      </c>
      <c r="D166" s="396">
        <f t="shared" si="137"/>
        <v>267100</v>
      </c>
      <c r="E166" s="396">
        <f t="shared" si="137"/>
        <v>224700</v>
      </c>
      <c r="F166" s="396">
        <f t="shared" si="137"/>
        <v>321100</v>
      </c>
      <c r="G166" s="396">
        <f t="shared" si="137"/>
        <v>277100</v>
      </c>
      <c r="H166" s="397">
        <f t="shared" si="137"/>
        <v>1200000</v>
      </c>
      <c r="I166" s="484"/>
    </row>
    <row r="167" spans="1:152" x14ac:dyDescent="0.25">
      <c r="A167" s="398" t="str">
        <f t="shared" ref="A167:H167" si="138">A57</f>
        <v>2.2.1</v>
      </c>
      <c r="B167" s="399" t="str">
        <f t="shared" si="138"/>
        <v>Human Resources - HIV: Ensure Adequate staffing in HIV response</v>
      </c>
      <c r="C167" s="400">
        <f t="shared" si="138"/>
        <v>0</v>
      </c>
      <c r="D167" s="400">
        <f t="shared" si="138"/>
        <v>51100</v>
      </c>
      <c r="E167" s="400">
        <f t="shared" si="138"/>
        <v>24800</v>
      </c>
      <c r="F167" s="400">
        <f t="shared" si="138"/>
        <v>24100</v>
      </c>
      <c r="G167" s="400">
        <f t="shared" si="138"/>
        <v>10100</v>
      </c>
      <c r="H167" s="401">
        <f t="shared" si="138"/>
        <v>110100</v>
      </c>
      <c r="I167" s="484"/>
    </row>
    <row r="168" spans="1:152" ht="43.2" x14ac:dyDescent="0.25">
      <c r="A168" s="398" t="str">
        <f t="shared" ref="A168:H168" si="139">A65</f>
        <v>2.2.2</v>
      </c>
      <c r="B168" s="399" t="str">
        <f t="shared" si="139"/>
        <v xml:space="preserve">Human Resources - TB: Scale-up and the nationwide implementation of the human resources plan and RBF mechanism for the integrated and patient-centered model of TB care  </v>
      </c>
      <c r="C168" s="400">
        <f t="shared" si="139"/>
        <v>0</v>
      </c>
      <c r="D168" s="400">
        <f t="shared" si="139"/>
        <v>106000</v>
      </c>
      <c r="E168" s="400">
        <f t="shared" si="139"/>
        <v>89900</v>
      </c>
      <c r="F168" s="400">
        <f t="shared" si="139"/>
        <v>187000</v>
      </c>
      <c r="G168" s="400">
        <f t="shared" si="139"/>
        <v>157000</v>
      </c>
      <c r="H168" s="401">
        <f t="shared" si="139"/>
        <v>539900</v>
      </c>
      <c r="I168" s="484"/>
    </row>
    <row r="169" spans="1:152" x14ac:dyDescent="0.25">
      <c r="A169" s="398" t="str">
        <f t="shared" ref="A169:H169" si="140">A81</f>
        <v>2.2.3</v>
      </c>
      <c r="B169" s="399" t="str">
        <f t="shared" si="140"/>
        <v>Infrastructure -  Health and Non-Health equipment for HIV and TB</v>
      </c>
      <c r="C169" s="400">
        <f t="shared" si="140"/>
        <v>110000</v>
      </c>
      <c r="D169" s="400">
        <f t="shared" si="140"/>
        <v>110000</v>
      </c>
      <c r="E169" s="400">
        <f t="shared" si="140"/>
        <v>110000</v>
      </c>
      <c r="F169" s="400">
        <f t="shared" si="140"/>
        <v>110000</v>
      </c>
      <c r="G169" s="400">
        <f t="shared" si="140"/>
        <v>110000</v>
      </c>
      <c r="H169" s="401">
        <f t="shared" si="140"/>
        <v>550000</v>
      </c>
      <c r="I169" s="484"/>
    </row>
    <row r="170" spans="1:152" x14ac:dyDescent="0.25">
      <c r="A170" s="395">
        <f>A84</f>
        <v>2.2999999999999998</v>
      </c>
      <c r="B170" s="385" t="str">
        <f t="shared" ref="B170:H170" si="141">B84</f>
        <v>Health Information System</v>
      </c>
      <c r="C170" s="396">
        <f t="shared" si="141"/>
        <v>9600</v>
      </c>
      <c r="D170" s="396">
        <f t="shared" si="141"/>
        <v>51400</v>
      </c>
      <c r="E170" s="396">
        <f t="shared" si="141"/>
        <v>33200</v>
      </c>
      <c r="F170" s="396">
        <f t="shared" si="141"/>
        <v>16800</v>
      </c>
      <c r="G170" s="396">
        <f t="shared" si="141"/>
        <v>8400</v>
      </c>
      <c r="H170" s="397">
        <f t="shared" si="141"/>
        <v>119400</v>
      </c>
      <c r="I170" s="484"/>
    </row>
    <row r="171" spans="1:152" ht="28.8" x14ac:dyDescent="0.25">
      <c r="A171" s="402" t="str">
        <f>A85</f>
        <v>2.3.1</v>
      </c>
      <c r="B171" s="292" t="str">
        <f t="shared" ref="B171:H171" si="142">B85</f>
        <v>Health Information System - HIV: Sustainable development of Health Information System in HIV national response</v>
      </c>
      <c r="C171" s="403">
        <f t="shared" si="142"/>
        <v>0</v>
      </c>
      <c r="D171" s="403">
        <f t="shared" si="142"/>
        <v>18400</v>
      </c>
      <c r="E171" s="403">
        <f t="shared" si="142"/>
        <v>8400</v>
      </c>
      <c r="F171" s="403">
        <f t="shared" si="142"/>
        <v>8400</v>
      </c>
      <c r="G171" s="403">
        <f t="shared" si="142"/>
        <v>0</v>
      </c>
      <c r="H171" s="404">
        <f t="shared" si="142"/>
        <v>35200</v>
      </c>
      <c r="I171" s="484"/>
    </row>
    <row r="172" spans="1:152" x14ac:dyDescent="0.25">
      <c r="A172" s="398" t="str">
        <f>A92</f>
        <v>2.3.2</v>
      </c>
      <c r="B172" s="399" t="str">
        <f t="shared" ref="B172:H172" si="143">B92</f>
        <v>Health Information System - TB: Improve the Health Information System for TB control</v>
      </c>
      <c r="C172" s="400">
        <f t="shared" si="143"/>
        <v>9600</v>
      </c>
      <c r="D172" s="400">
        <f t="shared" si="143"/>
        <v>33000</v>
      </c>
      <c r="E172" s="400">
        <f t="shared" si="143"/>
        <v>24800</v>
      </c>
      <c r="F172" s="400">
        <f t="shared" si="143"/>
        <v>8400</v>
      </c>
      <c r="G172" s="400">
        <f t="shared" si="143"/>
        <v>8400</v>
      </c>
      <c r="H172" s="401">
        <f t="shared" si="143"/>
        <v>84200</v>
      </c>
      <c r="I172" s="484"/>
    </row>
    <row r="173" spans="1:152" x14ac:dyDescent="0.25">
      <c r="A173" s="395">
        <f>A100</f>
        <v>2.4</v>
      </c>
      <c r="B173" s="385" t="str">
        <f t="shared" ref="B173:H173" si="144">B100</f>
        <v>Governance</v>
      </c>
      <c r="C173" s="396">
        <f t="shared" si="144"/>
        <v>0</v>
      </c>
      <c r="D173" s="396">
        <f t="shared" si="144"/>
        <v>53400</v>
      </c>
      <c r="E173" s="396">
        <f t="shared" si="144"/>
        <v>0</v>
      </c>
      <c r="F173" s="396">
        <f t="shared" si="144"/>
        <v>46800</v>
      </c>
      <c r="G173" s="396">
        <f t="shared" si="144"/>
        <v>0</v>
      </c>
      <c r="H173" s="397">
        <f t="shared" si="144"/>
        <v>100200</v>
      </c>
      <c r="I173" s="484"/>
    </row>
    <row r="174" spans="1:152" ht="28.8" x14ac:dyDescent="0.25">
      <c r="A174" s="398" t="str">
        <f>A101</f>
        <v>2.4.1</v>
      </c>
      <c r="B174" s="399" t="str">
        <f t="shared" ref="B174:H174" si="145">B101</f>
        <v xml:space="preserve">Governance - HIV: Improve HIV governance (Political support, Program Leadership, Coordination) </v>
      </c>
      <c r="C174" s="400">
        <f t="shared" si="145"/>
        <v>0</v>
      </c>
      <c r="D174" s="400">
        <f t="shared" si="145"/>
        <v>53400</v>
      </c>
      <c r="E174" s="400">
        <f t="shared" si="145"/>
        <v>0</v>
      </c>
      <c r="F174" s="400">
        <f t="shared" si="145"/>
        <v>0</v>
      </c>
      <c r="G174" s="400">
        <f t="shared" si="145"/>
        <v>0</v>
      </c>
      <c r="H174" s="401">
        <f t="shared" si="145"/>
        <v>53400</v>
      </c>
      <c r="I174" s="484"/>
    </row>
    <row r="175" spans="1:152" ht="28.8" x14ac:dyDescent="0.25">
      <c r="A175" s="402" t="str">
        <f>A105</f>
        <v>2.4.2</v>
      </c>
      <c r="B175" s="292" t="str">
        <f t="shared" ref="B175:H175" si="146">B105</f>
        <v xml:space="preserve">Governance - TB: Improve governance for TB program (Political support, Program Leadership, Coordination) </v>
      </c>
      <c r="C175" s="403">
        <f t="shared" si="146"/>
        <v>0</v>
      </c>
      <c r="D175" s="403">
        <f t="shared" si="146"/>
        <v>0</v>
      </c>
      <c r="E175" s="403">
        <f t="shared" si="146"/>
        <v>0</v>
      </c>
      <c r="F175" s="403">
        <f t="shared" si="146"/>
        <v>46800</v>
      </c>
      <c r="G175" s="403">
        <f t="shared" si="146"/>
        <v>0</v>
      </c>
      <c r="H175" s="404">
        <f t="shared" si="146"/>
        <v>46800</v>
      </c>
      <c r="I175" s="484"/>
    </row>
    <row r="176" spans="1:152" x14ac:dyDescent="0.25">
      <c r="A176" s="395">
        <f>A109</f>
        <v>2.5</v>
      </c>
      <c r="B176" s="385" t="str">
        <f t="shared" ref="B176:H176" si="147">B109</f>
        <v>Accountability</v>
      </c>
      <c r="C176" s="396">
        <f t="shared" si="147"/>
        <v>0</v>
      </c>
      <c r="D176" s="396">
        <f t="shared" si="147"/>
        <v>17600</v>
      </c>
      <c r="E176" s="396">
        <f t="shared" si="147"/>
        <v>5000</v>
      </c>
      <c r="F176" s="396">
        <f t="shared" si="147"/>
        <v>5000</v>
      </c>
      <c r="G176" s="396">
        <f t="shared" si="147"/>
        <v>5000</v>
      </c>
      <c r="H176" s="397">
        <f t="shared" si="147"/>
        <v>32600</v>
      </c>
      <c r="I176" s="484"/>
    </row>
    <row r="177" spans="1:9" ht="28.8" x14ac:dyDescent="0.25">
      <c r="A177" s="398" t="str">
        <f>A110</f>
        <v>2.5.1</v>
      </c>
      <c r="B177" s="399" t="str">
        <f t="shared" ref="B177:H177" si="148">B110</f>
        <v xml:space="preserve">Improve HIV and TB programs' accountability to disseminate programmatic and financial data to key actors and wider public. </v>
      </c>
      <c r="C177" s="400">
        <f t="shared" si="148"/>
        <v>0</v>
      </c>
      <c r="D177" s="400">
        <f t="shared" si="148"/>
        <v>17600</v>
      </c>
      <c r="E177" s="400">
        <f t="shared" si="148"/>
        <v>5000</v>
      </c>
      <c r="F177" s="400">
        <f t="shared" si="148"/>
        <v>5000</v>
      </c>
      <c r="G177" s="400">
        <f t="shared" si="148"/>
        <v>5000</v>
      </c>
      <c r="H177" s="401">
        <f t="shared" si="148"/>
        <v>32600</v>
      </c>
      <c r="I177" s="484"/>
    </row>
    <row r="178" spans="1:9" x14ac:dyDescent="0.25">
      <c r="A178" s="395">
        <f>A115</f>
        <v>2.6</v>
      </c>
      <c r="B178" s="385" t="str">
        <f t="shared" ref="B178:H178" si="149">B115</f>
        <v>Service Delivery</v>
      </c>
      <c r="C178" s="396">
        <f t="shared" si="149"/>
        <v>44000</v>
      </c>
      <c r="D178" s="396">
        <f t="shared" si="149"/>
        <v>82000</v>
      </c>
      <c r="E178" s="396">
        <f t="shared" si="149"/>
        <v>52000</v>
      </c>
      <c r="F178" s="396">
        <f t="shared" si="149"/>
        <v>0</v>
      </c>
      <c r="G178" s="396">
        <f t="shared" si="149"/>
        <v>0</v>
      </c>
      <c r="H178" s="397">
        <f t="shared" si="149"/>
        <v>178000</v>
      </c>
      <c r="I178" s="484"/>
    </row>
    <row r="179" spans="1:9" x14ac:dyDescent="0.25">
      <c r="A179" s="398" t="str">
        <f>A116</f>
        <v>2.6.1</v>
      </c>
      <c r="B179" s="399" t="str">
        <f t="shared" ref="B179:H179" si="150">B116</f>
        <v>Service Delivery - HIV: Improve HIV services delivery</v>
      </c>
      <c r="C179" s="400">
        <f t="shared" si="150"/>
        <v>0</v>
      </c>
      <c r="D179" s="400">
        <f t="shared" si="150"/>
        <v>4600</v>
      </c>
      <c r="E179" s="400">
        <f t="shared" si="150"/>
        <v>4600</v>
      </c>
      <c r="F179" s="400">
        <f t="shared" si="150"/>
        <v>0</v>
      </c>
      <c r="G179" s="400">
        <f t="shared" si="150"/>
        <v>0</v>
      </c>
      <c r="H179" s="401">
        <f t="shared" si="150"/>
        <v>9200</v>
      </c>
      <c r="I179" s="484"/>
    </row>
    <row r="180" spans="1:9" ht="28.8" x14ac:dyDescent="0.25">
      <c r="A180" s="398" t="str">
        <f>A120</f>
        <v>2.6.2</v>
      </c>
      <c r="B180" s="399" t="str">
        <f t="shared" ref="B180:H180" si="151">B120</f>
        <v>Service Delivery - TB: Support the implementation of the Integrated, patient-centered care and prevention model</v>
      </c>
      <c r="C180" s="400">
        <f t="shared" si="151"/>
        <v>44000</v>
      </c>
      <c r="D180" s="400">
        <f t="shared" si="151"/>
        <v>77400</v>
      </c>
      <c r="E180" s="400">
        <f t="shared" si="151"/>
        <v>47400</v>
      </c>
      <c r="F180" s="400">
        <f t="shared" si="151"/>
        <v>0</v>
      </c>
      <c r="G180" s="400">
        <f t="shared" si="151"/>
        <v>0</v>
      </c>
      <c r="H180" s="401">
        <f t="shared" si="151"/>
        <v>168800</v>
      </c>
      <c r="I180" s="484"/>
    </row>
    <row r="181" spans="1:9" x14ac:dyDescent="0.25">
      <c r="A181" s="395">
        <f>A126</f>
        <v>2.7</v>
      </c>
      <c r="B181" s="385" t="str">
        <f t="shared" ref="B181:H181" si="152">B126</f>
        <v>Procurement and Supply Chain Management</v>
      </c>
      <c r="C181" s="396">
        <f t="shared" si="152"/>
        <v>0</v>
      </c>
      <c r="D181" s="396">
        <f t="shared" si="152"/>
        <v>33200</v>
      </c>
      <c r="E181" s="396">
        <f t="shared" si="152"/>
        <v>14000</v>
      </c>
      <c r="F181" s="396">
        <f t="shared" si="152"/>
        <v>0</v>
      </c>
      <c r="G181" s="396">
        <f t="shared" si="152"/>
        <v>0</v>
      </c>
      <c r="H181" s="397">
        <f t="shared" si="152"/>
        <v>47200</v>
      </c>
      <c r="I181" s="484"/>
    </row>
    <row r="182" spans="1:9" ht="43.2" x14ac:dyDescent="0.25">
      <c r="A182" s="398" t="str">
        <f>A127</f>
        <v>2.7.1</v>
      </c>
      <c r="B182" s="399" t="str">
        <f t="shared" ref="B182:H182" si="153">B127</f>
        <v>Procurement and supply chain management - HIV: Maintain the effective and functional procurement and supply chain for the HIV/AIDS health products by the relevant national structures</v>
      </c>
      <c r="C182" s="400">
        <f t="shared" si="153"/>
        <v>0</v>
      </c>
      <c r="D182" s="400">
        <f t="shared" si="153"/>
        <v>23600</v>
      </c>
      <c r="E182" s="400">
        <f t="shared" si="153"/>
        <v>0</v>
      </c>
      <c r="F182" s="400">
        <f t="shared" si="153"/>
        <v>0</v>
      </c>
      <c r="G182" s="400">
        <f t="shared" si="153"/>
        <v>0</v>
      </c>
      <c r="H182" s="401">
        <f t="shared" si="153"/>
        <v>23600</v>
      </c>
      <c r="I182" s="484"/>
    </row>
    <row r="183" spans="1:9" ht="28.8" x14ac:dyDescent="0.25">
      <c r="A183" s="398" t="str">
        <f>A133</f>
        <v>2.7.2</v>
      </c>
      <c r="B183" s="399" t="str">
        <f t="shared" ref="B183:H183" si="154">B133</f>
        <v>Procurement and supply chain management - TB: Maintain the effective and functional procurement and supply chain for the TB health products by the relevant national structures</v>
      </c>
      <c r="C183" s="400">
        <f t="shared" si="154"/>
        <v>0</v>
      </c>
      <c r="D183" s="400">
        <f t="shared" si="154"/>
        <v>9600</v>
      </c>
      <c r="E183" s="400">
        <f t="shared" si="154"/>
        <v>14000</v>
      </c>
      <c r="F183" s="400">
        <f t="shared" si="154"/>
        <v>0</v>
      </c>
      <c r="G183" s="400">
        <f t="shared" si="154"/>
        <v>0</v>
      </c>
      <c r="H183" s="401">
        <f t="shared" si="154"/>
        <v>23600</v>
      </c>
      <c r="I183" s="484"/>
    </row>
    <row r="184" spans="1:9" x14ac:dyDescent="0.25">
      <c r="A184" s="395">
        <f>A139</f>
        <v>2.8</v>
      </c>
      <c r="B184" s="385" t="str">
        <f t="shared" ref="B184:H184" si="155">B139</f>
        <v>Organizational Capacity</v>
      </c>
      <c r="C184" s="396">
        <f t="shared" si="155"/>
        <v>0</v>
      </c>
      <c r="D184" s="396">
        <f t="shared" si="155"/>
        <v>17300</v>
      </c>
      <c r="E184" s="396">
        <f t="shared" si="155"/>
        <v>15300</v>
      </c>
      <c r="F184" s="396">
        <f t="shared" si="155"/>
        <v>2000</v>
      </c>
      <c r="G184" s="396">
        <f t="shared" si="155"/>
        <v>2000</v>
      </c>
      <c r="H184" s="397">
        <f t="shared" si="155"/>
        <v>36600</v>
      </c>
      <c r="I184" s="484"/>
    </row>
    <row r="185" spans="1:9" ht="43.2" x14ac:dyDescent="0.25">
      <c r="A185" s="398" t="str">
        <f>A140</f>
        <v>2.8.2</v>
      </c>
      <c r="B185" s="399" t="str">
        <f t="shared" ref="B185:H185" si="156">B140</f>
        <v>Organizational Capacity: Strengthen the organizational capacity of the dedicated TB management agency (TBD under governance component) to improve coordination and management of national programme</v>
      </c>
      <c r="C185" s="400">
        <f t="shared" si="156"/>
        <v>0</v>
      </c>
      <c r="D185" s="400">
        <f t="shared" si="156"/>
        <v>17300</v>
      </c>
      <c r="E185" s="400">
        <f t="shared" si="156"/>
        <v>15300</v>
      </c>
      <c r="F185" s="400">
        <f t="shared" si="156"/>
        <v>2000</v>
      </c>
      <c r="G185" s="400">
        <f t="shared" si="156"/>
        <v>2000</v>
      </c>
      <c r="H185" s="401">
        <f t="shared" si="156"/>
        <v>36600</v>
      </c>
      <c r="I185" s="484"/>
    </row>
    <row r="186" spans="1:9" x14ac:dyDescent="0.25">
      <c r="A186" s="395">
        <f>A144</f>
        <v>2.9</v>
      </c>
      <c r="B186" s="385" t="str">
        <f t="shared" ref="B186:H186" si="157">B144</f>
        <v xml:space="preserve">Transition Planning </v>
      </c>
      <c r="C186" s="396">
        <f t="shared" si="157"/>
        <v>0</v>
      </c>
      <c r="D186" s="396">
        <f t="shared" si="157"/>
        <v>56200</v>
      </c>
      <c r="E186" s="396">
        <f t="shared" si="157"/>
        <v>36200</v>
      </c>
      <c r="F186" s="396">
        <f t="shared" si="157"/>
        <v>36200</v>
      </c>
      <c r="G186" s="396">
        <f t="shared" si="157"/>
        <v>36200</v>
      </c>
      <c r="H186" s="397">
        <f t="shared" si="157"/>
        <v>164800</v>
      </c>
      <c r="I186" s="484"/>
    </row>
    <row r="187" spans="1:9" ht="15" thickBot="1" x14ac:dyDescent="0.3">
      <c r="A187" s="405" t="str">
        <f>A145</f>
        <v>2.9.1</v>
      </c>
      <c r="B187" s="406" t="str">
        <f t="shared" ref="B187:H187" si="158">B145</f>
        <v>Transition Planning - HIV and TB: Ensure that the TP is actionable and legally binding</v>
      </c>
      <c r="C187" s="407">
        <f t="shared" si="158"/>
        <v>0</v>
      </c>
      <c r="D187" s="407">
        <f t="shared" si="158"/>
        <v>56200</v>
      </c>
      <c r="E187" s="407">
        <f t="shared" si="158"/>
        <v>36200</v>
      </c>
      <c r="F187" s="407">
        <f t="shared" si="158"/>
        <v>36200</v>
      </c>
      <c r="G187" s="407">
        <f t="shared" si="158"/>
        <v>36200</v>
      </c>
      <c r="H187" s="408">
        <f t="shared" si="158"/>
        <v>164800</v>
      </c>
      <c r="I187" s="484"/>
    </row>
  </sheetData>
  <mergeCells count="13">
    <mergeCell ref="A154:A155"/>
    <mergeCell ref="B154:B155"/>
    <mergeCell ref="C154:H154"/>
    <mergeCell ref="U8:Z8"/>
    <mergeCell ref="AA8:AF8"/>
    <mergeCell ref="A122:H122"/>
    <mergeCell ref="A10:B10"/>
    <mergeCell ref="AG8:AL8"/>
    <mergeCell ref="A8:A9"/>
    <mergeCell ref="B8:B9"/>
    <mergeCell ref="C8:H8"/>
    <mergeCell ref="I8:N8"/>
    <mergeCell ref="O8:T8"/>
  </mergeCells>
  <pageMargins left="0.7" right="0.7" top="0.75" bottom="0.75" header="0.3" footer="0.3"/>
  <pageSetup paperSize="9" scale="70" orientation="landscape" r:id="rId1"/>
  <colBreaks count="5" manualBreakCount="5">
    <brk id="8" max="1048575" man="1"/>
    <brk id="14" max="1048575" man="1"/>
    <brk id="20" max="1048575" man="1"/>
    <brk id="26" max="1048575" man="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901"/>
  <sheetViews>
    <sheetView topLeftCell="A44" zoomScaleNormal="60" workbookViewId="0">
      <selection activeCell="B6" sqref="B6"/>
    </sheetView>
  </sheetViews>
  <sheetFormatPr defaultColWidth="9.44140625" defaultRowHeight="14.4" x14ac:dyDescent="0.3"/>
  <cols>
    <col min="1" max="1" width="11.109375" style="65" customWidth="1"/>
    <col min="2" max="2" width="51.33203125" style="63" customWidth="1"/>
    <col min="3" max="3" width="11.6640625" style="67" customWidth="1"/>
    <col min="4" max="4" width="9.44140625" style="67"/>
    <col min="5" max="8" width="9.44140625" style="67" customWidth="1"/>
    <col min="9" max="9" width="13" style="67" customWidth="1"/>
    <col min="10" max="10" width="12.109375" style="67" bestFit="1" customWidth="1"/>
    <col min="11" max="16384" width="9.44140625" style="67"/>
  </cols>
  <sheetData>
    <row r="1" spans="1:24" x14ac:dyDescent="0.3">
      <c r="C1" s="66"/>
      <c r="D1" s="66"/>
      <c r="E1" s="66"/>
      <c r="F1" s="66"/>
      <c r="G1" s="66"/>
      <c r="H1" s="66"/>
      <c r="I1" s="66"/>
    </row>
    <row r="2" spans="1:24" s="64" customFormat="1" x14ac:dyDescent="0.25">
      <c r="A2" s="68"/>
      <c r="B2" s="16" t="str">
        <f>'TSP Summary Budget'!B2</f>
        <v>GEORGIA</v>
      </c>
      <c r="C2" s="69"/>
      <c r="D2" s="69"/>
      <c r="E2" s="69"/>
      <c r="F2" s="15"/>
      <c r="G2" s="15"/>
      <c r="H2" s="15"/>
      <c r="I2" s="69"/>
      <c r="J2" s="70"/>
      <c r="K2" s="70"/>
      <c r="L2" s="16"/>
      <c r="M2" s="70"/>
      <c r="N2" s="70"/>
      <c r="O2" s="70"/>
      <c r="P2" s="70"/>
      <c r="Q2" s="70"/>
      <c r="R2" s="70"/>
      <c r="S2" s="70"/>
      <c r="T2" s="16"/>
      <c r="U2" s="70"/>
      <c r="V2" s="70"/>
      <c r="W2" s="70"/>
      <c r="X2" s="16"/>
    </row>
    <row r="3" spans="1:24" s="64" customFormat="1" x14ac:dyDescent="0.25">
      <c r="A3" s="68"/>
      <c r="B3" s="16" t="str">
        <f>'TSP Summary Budget'!B3</f>
        <v>Transition and Sustainment Plan</v>
      </c>
      <c r="C3" s="69"/>
      <c r="D3" s="69"/>
      <c r="E3" s="69"/>
      <c r="F3" s="15"/>
      <c r="G3" s="15"/>
      <c r="H3" s="15"/>
      <c r="I3" s="69"/>
      <c r="J3" s="70"/>
      <c r="K3" s="70"/>
      <c r="L3" s="16"/>
      <c r="M3" s="70"/>
      <c r="N3" s="70"/>
      <c r="O3" s="70"/>
      <c r="P3" s="70"/>
      <c r="Q3" s="70"/>
      <c r="R3" s="70"/>
      <c r="S3" s="70"/>
      <c r="T3" s="16"/>
      <c r="U3" s="70"/>
      <c r="V3" s="70"/>
      <c r="W3" s="70"/>
      <c r="X3" s="16"/>
    </row>
    <row r="4" spans="1:24" s="64" customFormat="1" x14ac:dyDescent="0.25">
      <c r="A4" s="68"/>
      <c r="B4" s="16" t="s">
        <v>157</v>
      </c>
      <c r="C4" s="69"/>
      <c r="D4" s="69"/>
      <c r="E4" s="69"/>
      <c r="F4" s="15"/>
      <c r="G4" s="15"/>
      <c r="H4" s="15"/>
      <c r="I4" s="69"/>
      <c r="J4" s="70"/>
      <c r="K4" s="70"/>
      <c r="L4" s="17"/>
      <c r="M4" s="70"/>
      <c r="N4" s="70"/>
      <c r="O4" s="70"/>
      <c r="P4" s="70"/>
      <c r="Q4" s="70"/>
      <c r="R4" s="70"/>
      <c r="S4" s="70"/>
      <c r="T4" s="16"/>
      <c r="U4" s="70"/>
      <c r="V4" s="70"/>
      <c r="W4" s="70"/>
      <c r="X4" s="16"/>
    </row>
    <row r="5" spans="1:24" s="64" customFormat="1" x14ac:dyDescent="0.25">
      <c r="A5" s="68"/>
      <c r="B5" s="16"/>
      <c r="C5" s="69"/>
      <c r="D5" s="69"/>
      <c r="E5" s="69"/>
      <c r="F5" s="15"/>
      <c r="G5" s="15"/>
      <c r="H5" s="15"/>
      <c r="I5" s="69"/>
      <c r="J5" s="70"/>
      <c r="K5" s="70"/>
      <c r="L5" s="17"/>
      <c r="M5" s="70"/>
      <c r="N5" s="70"/>
      <c r="O5" s="70"/>
      <c r="P5" s="70"/>
      <c r="Q5" s="70"/>
      <c r="R5" s="70"/>
      <c r="S5" s="70"/>
      <c r="T5" s="16"/>
      <c r="U5" s="70"/>
      <c r="V5" s="70"/>
      <c r="W5" s="70"/>
      <c r="X5" s="16"/>
    </row>
    <row r="6" spans="1:24" s="64" customFormat="1" x14ac:dyDescent="0.25">
      <c r="A6" s="68"/>
      <c r="B6" s="16" t="s">
        <v>26</v>
      </c>
      <c r="C6" s="16" t="s">
        <v>19</v>
      </c>
      <c r="D6" s="69"/>
      <c r="F6" s="15"/>
      <c r="G6" s="15"/>
      <c r="H6" s="15"/>
      <c r="J6" s="70"/>
      <c r="K6" s="70"/>
      <c r="M6" s="70"/>
      <c r="N6" s="70"/>
      <c r="O6" s="70"/>
      <c r="P6" s="70"/>
      <c r="Q6" s="70"/>
      <c r="R6" s="70"/>
      <c r="S6" s="70"/>
      <c r="T6" s="16"/>
      <c r="U6" s="70"/>
      <c r="V6" s="70"/>
      <c r="W6" s="70"/>
      <c r="X6" s="16"/>
    </row>
    <row r="7" spans="1:24" x14ac:dyDescent="0.3">
      <c r="C7" s="66"/>
      <c r="D7" s="66"/>
      <c r="E7" s="66"/>
      <c r="F7" s="66"/>
      <c r="G7" s="66"/>
      <c r="H7" s="66"/>
      <c r="I7" s="66"/>
    </row>
    <row r="8" spans="1:24" x14ac:dyDescent="0.3">
      <c r="B8" s="18" t="s">
        <v>27</v>
      </c>
      <c r="C8" s="19"/>
      <c r="D8" s="66"/>
      <c r="E8" s="66"/>
      <c r="F8" s="66"/>
      <c r="G8" s="66"/>
      <c r="H8" s="66"/>
      <c r="I8" s="66"/>
    </row>
    <row r="9" spans="1:24" x14ac:dyDescent="0.3">
      <c r="B9" s="79" t="s">
        <v>116</v>
      </c>
      <c r="C9" s="268">
        <f>UC!F54</f>
        <v>10000</v>
      </c>
      <c r="D9" s="66"/>
      <c r="E9" s="172"/>
      <c r="F9" s="66"/>
      <c r="G9" s="66"/>
      <c r="H9" s="66"/>
      <c r="I9" s="66"/>
    </row>
    <row r="10" spans="1:24" x14ac:dyDescent="0.3">
      <c r="B10" s="80" t="s">
        <v>28</v>
      </c>
      <c r="C10" s="268">
        <f>UC!D5</f>
        <v>800</v>
      </c>
      <c r="D10" s="66"/>
      <c r="E10" s="66"/>
      <c r="F10" s="66"/>
      <c r="G10" s="66"/>
      <c r="H10" s="66"/>
      <c r="I10" s="66"/>
    </row>
    <row r="11" spans="1:24" x14ac:dyDescent="0.3">
      <c r="B11" s="79" t="s">
        <v>201</v>
      </c>
      <c r="C11" s="268">
        <v>7000</v>
      </c>
      <c r="D11" s="66"/>
      <c r="E11" s="66"/>
      <c r="F11" s="66"/>
      <c r="G11" s="66"/>
      <c r="H11" s="66"/>
      <c r="I11" s="66"/>
    </row>
    <row r="12" spans="1:24" x14ac:dyDescent="0.3">
      <c r="B12" s="80" t="s">
        <v>29</v>
      </c>
      <c r="C12" s="268">
        <f>UC!G71</f>
        <v>4600</v>
      </c>
      <c r="D12" s="66"/>
      <c r="E12" s="172"/>
      <c r="F12" s="66"/>
      <c r="G12" s="66"/>
      <c r="H12" s="66"/>
      <c r="I12" s="66"/>
    </row>
    <row r="13" spans="1:24" x14ac:dyDescent="0.3">
      <c r="B13" s="80" t="s">
        <v>30</v>
      </c>
      <c r="C13" s="268">
        <f>UC!G88</f>
        <v>2900</v>
      </c>
      <c r="D13" s="66"/>
      <c r="E13" s="172"/>
      <c r="F13" s="66"/>
      <c r="G13" s="66"/>
      <c r="H13" s="66"/>
      <c r="I13" s="66"/>
    </row>
    <row r="14" spans="1:24" ht="28.8" x14ac:dyDescent="0.3">
      <c r="B14" s="80" t="s">
        <v>113</v>
      </c>
      <c r="C14" s="268">
        <f>UC!G138</f>
        <v>9200</v>
      </c>
      <c r="D14" s="66"/>
      <c r="E14" s="172"/>
      <c r="F14" s="66"/>
      <c r="G14" s="66"/>
      <c r="H14" s="66"/>
      <c r="I14" s="66"/>
    </row>
    <row r="15" spans="1:24" x14ac:dyDescent="0.3">
      <c r="B15" s="80" t="s">
        <v>31</v>
      </c>
      <c r="C15" s="268">
        <f>Training!G33</f>
        <v>1200</v>
      </c>
      <c r="D15" s="66"/>
      <c r="E15" s="172"/>
      <c r="F15" s="66"/>
      <c r="G15" s="66"/>
      <c r="H15" s="66"/>
      <c r="I15" s="66"/>
    </row>
    <row r="16" spans="1:24" ht="28.8" x14ac:dyDescent="0.3">
      <c r="B16" s="80" t="s">
        <v>32</v>
      </c>
      <c r="C16" s="268">
        <f>UC!F100</f>
        <v>4100</v>
      </c>
      <c r="D16" s="66"/>
      <c r="E16" s="172"/>
      <c r="F16" s="66"/>
      <c r="G16" s="66"/>
      <c r="H16" s="66"/>
      <c r="I16" s="66"/>
    </row>
    <row r="17" spans="1:9" ht="28.8" x14ac:dyDescent="0.3">
      <c r="B17" s="80" t="s">
        <v>33</v>
      </c>
      <c r="C17" s="268">
        <f>UC!F112</f>
        <v>2000</v>
      </c>
      <c r="D17" s="66"/>
      <c r="E17" s="172"/>
      <c r="F17" s="66"/>
      <c r="G17" s="66"/>
      <c r="H17" s="66"/>
      <c r="I17" s="66"/>
    </row>
    <row r="18" spans="1:9" x14ac:dyDescent="0.3">
      <c r="B18" s="80" t="s">
        <v>141</v>
      </c>
      <c r="C18" s="268">
        <f>Training!G16</f>
        <v>600</v>
      </c>
      <c r="D18" s="66"/>
      <c r="E18" s="66"/>
      <c r="F18" s="66"/>
      <c r="G18" s="66"/>
      <c r="H18" s="66"/>
      <c r="I18" s="66"/>
    </row>
    <row r="19" spans="1:9" x14ac:dyDescent="0.3">
      <c r="B19" s="80" t="s">
        <v>112</v>
      </c>
      <c r="C19" s="268">
        <v>10000</v>
      </c>
      <c r="D19" s="66"/>
      <c r="E19" s="66"/>
      <c r="F19" s="66"/>
      <c r="G19" s="66"/>
      <c r="H19" s="66"/>
      <c r="I19" s="66"/>
    </row>
    <row r="20" spans="1:9" x14ac:dyDescent="0.3">
      <c r="C20" s="66"/>
      <c r="D20" s="66"/>
      <c r="E20" s="66"/>
      <c r="F20" s="66"/>
      <c r="G20" s="66"/>
      <c r="H20" s="66"/>
      <c r="I20" s="66"/>
    </row>
    <row r="21" spans="1:9" ht="28.8" x14ac:dyDescent="0.3">
      <c r="A21" s="123" t="s">
        <v>2</v>
      </c>
      <c r="B21" s="124" t="s">
        <v>114</v>
      </c>
      <c r="C21" s="125" t="s">
        <v>34</v>
      </c>
      <c r="D21" s="124" t="str">
        <f>'TSP Summary Budget'!C9</f>
        <v>Year 1 (2017)</v>
      </c>
      <c r="E21" s="124" t="str">
        <f>'TSP Summary Budget'!D9</f>
        <v>Year 2 (2018)</v>
      </c>
      <c r="F21" s="124" t="str">
        <f>'TSP Summary Budget'!E9</f>
        <v>Year 3 (2019)</v>
      </c>
      <c r="G21" s="124" t="str">
        <f>'TSP Summary Budget'!F9</f>
        <v>Year 4 (2020)</v>
      </c>
      <c r="H21" s="124" t="str">
        <f>'TSP Summary Budget'!G9</f>
        <v>Year 5 (2021)</v>
      </c>
      <c r="I21" s="126" t="str">
        <f>'TSP Summary Budget'!H9</f>
        <v>Total 5 years (2017-2021)</v>
      </c>
    </row>
    <row r="22" spans="1:9" x14ac:dyDescent="0.3">
      <c r="A22" s="71"/>
      <c r="B22" s="64"/>
      <c r="C22" s="19"/>
      <c r="D22" s="66"/>
      <c r="E22" s="66"/>
      <c r="F22" s="66"/>
      <c r="G22" s="66"/>
      <c r="H22" s="66"/>
      <c r="I22" s="66"/>
    </row>
    <row r="23" spans="1:9" x14ac:dyDescent="0.3">
      <c r="A23" s="61" t="str">
        <f>'TSP Summary Budget'!A14</f>
        <v>1.1.1.1</v>
      </c>
      <c r="B23" s="509" t="str">
        <f>'TSP Summary Budget'!B14</f>
        <v>Increase Coordination among key players, relevant government bodies, Parliamentary committees, civil society, the National Platform on Drug Policy Reform</v>
      </c>
      <c r="C23" s="509"/>
      <c r="D23" s="62"/>
      <c r="E23" s="62"/>
      <c r="F23" s="62"/>
      <c r="G23" s="62"/>
      <c r="H23" s="62"/>
      <c r="I23" s="62"/>
    </row>
    <row r="24" spans="1:9" x14ac:dyDescent="0.3">
      <c r="A24" s="71"/>
      <c r="B24" s="21"/>
      <c r="C24" s="19"/>
      <c r="D24" s="23"/>
      <c r="E24" s="23"/>
      <c r="F24" s="23"/>
      <c r="G24" s="23"/>
      <c r="H24" s="23"/>
      <c r="I24" s="23"/>
    </row>
    <row r="25" spans="1:9" ht="28.8" x14ac:dyDescent="0.3">
      <c r="A25" s="98">
        <f>'TSP Summary Budget'!A15</f>
        <v>0</v>
      </c>
      <c r="B25" s="82" t="str">
        <f>'TSP Summary Budget'!B15</f>
        <v>National Consultants, developing the legislative ammendments</v>
      </c>
      <c r="C25" s="83"/>
      <c r="D25" s="84"/>
      <c r="E25" s="84"/>
      <c r="F25" s="84"/>
      <c r="G25" s="183"/>
      <c r="H25" s="183"/>
      <c r="I25" s="85"/>
    </row>
    <row r="26" spans="1:9" x14ac:dyDescent="0.3">
      <c r="A26" s="99"/>
      <c r="B26" s="100" t="s">
        <v>36</v>
      </c>
      <c r="C26" s="86"/>
      <c r="D26" s="87">
        <v>6</v>
      </c>
      <c r="E26" s="87"/>
      <c r="F26" s="87"/>
      <c r="G26" s="87"/>
      <c r="H26" s="87"/>
      <c r="I26" s="88"/>
    </row>
    <row r="27" spans="1:9" x14ac:dyDescent="0.3">
      <c r="A27" s="99"/>
      <c r="B27" s="100" t="str">
        <f>B10</f>
        <v>Average cost of national consultant per month (gross)</v>
      </c>
      <c r="C27" s="91">
        <f>C10</f>
        <v>800</v>
      </c>
      <c r="D27" s="92">
        <f>C27</f>
        <v>800</v>
      </c>
      <c r="E27" s="92">
        <f>D27</f>
        <v>800</v>
      </c>
      <c r="F27" s="92">
        <f>E27</f>
        <v>800</v>
      </c>
      <c r="G27" s="92">
        <f t="shared" ref="G27:H27" si="0">F27</f>
        <v>800</v>
      </c>
      <c r="H27" s="92">
        <f t="shared" si="0"/>
        <v>800</v>
      </c>
      <c r="I27" s="88"/>
    </row>
    <row r="28" spans="1:9" x14ac:dyDescent="0.3">
      <c r="A28" s="101"/>
      <c r="B28" s="94" t="s">
        <v>35</v>
      </c>
      <c r="C28" s="103"/>
      <c r="D28" s="96">
        <f>D26*D27</f>
        <v>4800</v>
      </c>
      <c r="E28" s="96">
        <f t="shared" ref="E28:F28" si="1">E26*E27</f>
        <v>0</v>
      </c>
      <c r="F28" s="96">
        <f t="shared" si="1"/>
        <v>0</v>
      </c>
      <c r="G28" s="96"/>
      <c r="H28" s="96"/>
      <c r="I28" s="97">
        <f>SUM(D28:H28)</f>
        <v>4800</v>
      </c>
    </row>
    <row r="29" spans="1:9" x14ac:dyDescent="0.3">
      <c r="A29" s="71"/>
      <c r="B29" s="64"/>
      <c r="C29" s="19"/>
      <c r="D29" s="66"/>
      <c r="E29" s="66"/>
      <c r="F29" s="66"/>
      <c r="G29" s="66"/>
      <c r="H29" s="66"/>
      <c r="I29" s="66"/>
    </row>
    <row r="30" spans="1:9" x14ac:dyDescent="0.3">
      <c r="A30" s="98">
        <f>'TSP Summary Budget'!A16</f>
        <v>0</v>
      </c>
      <c r="B30" s="82" t="str">
        <f>'TSP Summary Budget'!B16</f>
        <v>Coordination Meetings</v>
      </c>
      <c r="C30" s="83"/>
      <c r="D30" s="84"/>
      <c r="E30" s="84"/>
      <c r="F30" s="84"/>
      <c r="G30" s="183"/>
      <c r="H30" s="183"/>
      <c r="I30" s="85"/>
    </row>
    <row r="31" spans="1:9" x14ac:dyDescent="0.3">
      <c r="A31" s="99"/>
      <c r="B31" s="90" t="str">
        <f>B18</f>
        <v>Cost of 1  coordination meeting</v>
      </c>
      <c r="C31" s="91">
        <f>C18</f>
        <v>600</v>
      </c>
      <c r="D31" s="92">
        <f t="shared" ref="D31" si="2">C31</f>
        <v>600</v>
      </c>
      <c r="E31" s="92">
        <f t="shared" ref="E31" si="3">D31</f>
        <v>600</v>
      </c>
      <c r="F31" s="92">
        <f t="shared" ref="F31" si="4">E31</f>
        <v>600</v>
      </c>
      <c r="G31" s="92">
        <f t="shared" ref="G31" si="5">F31</f>
        <v>600</v>
      </c>
      <c r="H31" s="92">
        <f t="shared" ref="H31" si="6">G31</f>
        <v>600</v>
      </c>
      <c r="I31" s="88"/>
    </row>
    <row r="32" spans="1:9" x14ac:dyDescent="0.3">
      <c r="A32" s="99"/>
      <c r="B32" s="212" t="s">
        <v>144</v>
      </c>
      <c r="C32" s="86"/>
      <c r="D32" s="87">
        <v>4</v>
      </c>
      <c r="E32" s="87">
        <v>0</v>
      </c>
      <c r="F32" s="87">
        <v>0</v>
      </c>
      <c r="G32" s="87">
        <v>0</v>
      </c>
      <c r="H32" s="87">
        <v>0</v>
      </c>
      <c r="I32" s="88"/>
    </row>
    <row r="33" spans="1:9" x14ac:dyDescent="0.3">
      <c r="A33" s="101"/>
      <c r="B33" s="94" t="s">
        <v>35</v>
      </c>
      <c r="C33" s="103"/>
      <c r="D33" s="96">
        <f>D31*D32</f>
        <v>2400</v>
      </c>
      <c r="E33" s="96">
        <f t="shared" ref="E33:H33" si="7">E31*E32</f>
        <v>0</v>
      </c>
      <c r="F33" s="96">
        <f t="shared" si="7"/>
        <v>0</v>
      </c>
      <c r="G33" s="96">
        <f t="shared" si="7"/>
        <v>0</v>
      </c>
      <c r="H33" s="96">
        <f t="shared" si="7"/>
        <v>0</v>
      </c>
      <c r="I33" s="97">
        <f>SUM(D33:H33)</f>
        <v>2400</v>
      </c>
    </row>
    <row r="34" spans="1:9" x14ac:dyDescent="0.3">
      <c r="A34" s="71"/>
      <c r="B34" s="21"/>
      <c r="C34" s="19"/>
      <c r="D34" s="23"/>
      <c r="E34" s="23"/>
      <c r="F34" s="23"/>
      <c r="G34" s="23"/>
      <c r="H34" s="23"/>
      <c r="I34" s="23"/>
    </row>
    <row r="35" spans="1:9" x14ac:dyDescent="0.3">
      <c r="A35" s="61" t="str">
        <f>'TSP Summary Budget'!A17</f>
        <v>1.1.1.2</v>
      </c>
      <c r="B35" s="509" t="str">
        <f>'TSP Summary Budget'!B17</f>
        <v>Monitor and foster policy interventions to remove the legislative barriers for access to HIV Prevention and harm reduction service in civil and penitentiary sectors</v>
      </c>
      <c r="C35" s="509"/>
      <c r="D35" s="62"/>
      <c r="E35" s="62"/>
      <c r="F35" s="62"/>
      <c r="G35" s="62"/>
      <c r="H35" s="62"/>
      <c r="I35" s="62"/>
    </row>
    <row r="36" spans="1:9" x14ac:dyDescent="0.3">
      <c r="A36" s="71"/>
      <c r="B36" s="21"/>
      <c r="C36" s="19"/>
      <c r="D36" s="23"/>
      <c r="E36" s="23"/>
      <c r="F36" s="23"/>
      <c r="G36" s="23"/>
      <c r="H36" s="23"/>
      <c r="I36" s="23"/>
    </row>
    <row r="37" spans="1:9" ht="28.8" x14ac:dyDescent="0.3">
      <c r="A37" s="81">
        <f>'TSP Summary Budget'!A18</f>
        <v>0</v>
      </c>
      <c r="B37" s="82" t="str">
        <f>'TSP Summary Budget'!B18</f>
        <v>National consultants, developing bylaws and policy documents</v>
      </c>
      <c r="C37" s="83"/>
      <c r="D37" s="84"/>
      <c r="E37" s="84"/>
      <c r="F37" s="84"/>
      <c r="G37" s="183"/>
      <c r="H37" s="183"/>
      <c r="I37" s="85"/>
    </row>
    <row r="38" spans="1:9" x14ac:dyDescent="0.3">
      <c r="A38" s="89"/>
      <c r="B38" s="100" t="s">
        <v>36</v>
      </c>
      <c r="C38" s="91"/>
      <c r="D38" s="92">
        <v>0</v>
      </c>
      <c r="E38" s="92">
        <v>6</v>
      </c>
      <c r="F38" s="92"/>
      <c r="G38" s="92"/>
      <c r="H38" s="92"/>
      <c r="I38" s="88"/>
    </row>
    <row r="39" spans="1:9" x14ac:dyDescent="0.3">
      <c r="A39" s="89"/>
      <c r="B39" s="90" t="str">
        <f>B10</f>
        <v>Average cost of national consultant per month (gross)</v>
      </c>
      <c r="C39" s="91">
        <f>C10</f>
        <v>800</v>
      </c>
      <c r="D39" s="92">
        <f>C39</f>
        <v>800</v>
      </c>
      <c r="E39" s="92">
        <f t="shared" ref="E39:H39" si="8">D39</f>
        <v>800</v>
      </c>
      <c r="F39" s="92">
        <f t="shared" si="8"/>
        <v>800</v>
      </c>
      <c r="G39" s="92">
        <f t="shared" si="8"/>
        <v>800</v>
      </c>
      <c r="H39" s="92">
        <f t="shared" si="8"/>
        <v>800</v>
      </c>
      <c r="I39" s="106"/>
    </row>
    <row r="40" spans="1:9" x14ac:dyDescent="0.3">
      <c r="A40" s="93"/>
      <c r="B40" s="94" t="s">
        <v>35</v>
      </c>
      <c r="C40" s="102"/>
      <c r="D40" s="96">
        <f>D38*D39</f>
        <v>0</v>
      </c>
      <c r="E40" s="96">
        <f t="shared" ref="E40:H40" si="9">E38*E39</f>
        <v>4800</v>
      </c>
      <c r="F40" s="96">
        <f t="shared" si="9"/>
        <v>0</v>
      </c>
      <c r="G40" s="96">
        <f t="shared" si="9"/>
        <v>0</v>
      </c>
      <c r="H40" s="96">
        <f t="shared" si="9"/>
        <v>0</v>
      </c>
      <c r="I40" s="97">
        <f>SUM(D40:H40)</f>
        <v>4800</v>
      </c>
    </row>
    <row r="41" spans="1:9" x14ac:dyDescent="0.3">
      <c r="A41" s="73"/>
      <c r="B41" s="21"/>
      <c r="C41" s="22"/>
      <c r="D41" s="23"/>
      <c r="E41" s="23"/>
      <c r="F41" s="23"/>
      <c r="G41" s="23"/>
      <c r="H41" s="23"/>
      <c r="I41" s="23"/>
    </row>
    <row r="42" spans="1:9" x14ac:dyDescent="0.3">
      <c r="A42" s="71"/>
      <c r="B42" s="21"/>
      <c r="C42" s="19"/>
      <c r="D42" s="23"/>
      <c r="E42" s="23"/>
      <c r="F42" s="23"/>
      <c r="G42" s="23"/>
      <c r="H42" s="23"/>
      <c r="I42" s="23"/>
    </row>
    <row r="43" spans="1:9" ht="31.2" customHeight="1" x14ac:dyDescent="0.3">
      <c r="A43" s="61" t="str">
        <f>'TSP Summary Budget'!A19</f>
        <v>1.1.1.3</v>
      </c>
      <c r="B43" s="509" t="str">
        <f>'TSP Summary Budget'!B19</f>
        <v>Support development and enforcement of the Four-pillar Drug Policy, Anti-Drug Strategy and Action Plan</v>
      </c>
      <c r="C43" s="509"/>
      <c r="D43" s="62"/>
      <c r="E43" s="62"/>
      <c r="F43" s="62"/>
      <c r="G43" s="62"/>
      <c r="H43" s="62"/>
      <c r="I43" s="62"/>
    </row>
    <row r="44" spans="1:9" x14ac:dyDescent="0.3">
      <c r="A44" s="71"/>
      <c r="B44" s="21"/>
      <c r="C44" s="19"/>
      <c r="D44" s="23"/>
      <c r="E44" s="23"/>
      <c r="F44" s="23"/>
      <c r="G44" s="23"/>
      <c r="H44" s="23"/>
      <c r="I44" s="23"/>
    </row>
    <row r="45" spans="1:9" x14ac:dyDescent="0.3">
      <c r="A45" s="81">
        <f>'TSP Summary Budget'!A20</f>
        <v>0</v>
      </c>
      <c r="B45" s="104" t="str">
        <f>'TSP Summary Budget'!B20</f>
        <v>National consultants, development of Policy, Strategy and Action Plan</v>
      </c>
      <c r="C45" s="83"/>
      <c r="D45" s="84"/>
      <c r="E45" s="84"/>
      <c r="F45" s="84"/>
      <c r="G45" s="183"/>
      <c r="H45" s="183"/>
      <c r="I45" s="85"/>
    </row>
    <row r="46" spans="1:9" x14ac:dyDescent="0.3">
      <c r="A46" s="89"/>
      <c r="B46" s="100" t="s">
        <v>36</v>
      </c>
      <c r="C46" s="86"/>
      <c r="D46" s="87">
        <v>0</v>
      </c>
      <c r="E46" s="87">
        <f>1*10+1*10</f>
        <v>20</v>
      </c>
      <c r="F46" s="92">
        <v>0</v>
      </c>
      <c r="G46" s="87">
        <v>0</v>
      </c>
      <c r="H46" s="87">
        <v>0</v>
      </c>
      <c r="I46" s="88"/>
    </row>
    <row r="47" spans="1:9" x14ac:dyDescent="0.3">
      <c r="A47" s="89"/>
      <c r="B47" s="100" t="str">
        <f>B10</f>
        <v>Average cost of national consultant per month (gross)</v>
      </c>
      <c r="C47" s="91">
        <f>C10</f>
        <v>800</v>
      </c>
      <c r="D47" s="92">
        <f>C47</f>
        <v>800</v>
      </c>
      <c r="E47" s="92">
        <f>D47</f>
        <v>800</v>
      </c>
      <c r="F47" s="92">
        <f>E47</f>
        <v>800</v>
      </c>
      <c r="G47" s="92">
        <f t="shared" ref="G47:H47" si="10">F47</f>
        <v>800</v>
      </c>
      <c r="H47" s="92">
        <f t="shared" si="10"/>
        <v>800</v>
      </c>
      <c r="I47" s="88"/>
    </row>
    <row r="48" spans="1:9" x14ac:dyDescent="0.3">
      <c r="A48" s="93"/>
      <c r="B48" s="94" t="s">
        <v>35</v>
      </c>
      <c r="C48" s="103"/>
      <c r="D48" s="96">
        <f>D46*D47</f>
        <v>0</v>
      </c>
      <c r="E48" s="96">
        <f t="shared" ref="E48:H48" si="11">E46*E47</f>
        <v>16000</v>
      </c>
      <c r="F48" s="96">
        <f t="shared" si="11"/>
        <v>0</v>
      </c>
      <c r="G48" s="96">
        <f t="shared" si="11"/>
        <v>0</v>
      </c>
      <c r="H48" s="96">
        <f t="shared" si="11"/>
        <v>0</v>
      </c>
      <c r="I48" s="97">
        <f>SUM(D48:H48)</f>
        <v>16000</v>
      </c>
    </row>
    <row r="49" spans="1:9" x14ac:dyDescent="0.3">
      <c r="A49" s="73"/>
      <c r="B49" s="64"/>
      <c r="C49" s="19"/>
      <c r="D49" s="66"/>
      <c r="E49" s="66"/>
      <c r="F49" s="66"/>
      <c r="G49" s="66"/>
      <c r="H49" s="66"/>
      <c r="I49" s="66"/>
    </row>
    <row r="50" spans="1:9" x14ac:dyDescent="0.3">
      <c r="A50" s="98"/>
      <c r="B50" s="82" t="str">
        <f>'TSP Summary Budget'!B21</f>
        <v>National Workshops</v>
      </c>
      <c r="C50" s="83"/>
      <c r="D50" s="84"/>
      <c r="E50" s="84"/>
      <c r="F50" s="84"/>
      <c r="G50" s="183"/>
      <c r="H50" s="183"/>
      <c r="I50" s="85"/>
    </row>
    <row r="51" spans="1:9" x14ac:dyDescent="0.3">
      <c r="A51" s="99"/>
      <c r="B51" s="90" t="str">
        <f>B18</f>
        <v>Cost of 1  coordination meeting</v>
      </c>
      <c r="C51" s="91">
        <f>C18</f>
        <v>600</v>
      </c>
      <c r="D51" s="92">
        <f t="shared" ref="D51" si="12">C51</f>
        <v>600</v>
      </c>
      <c r="E51" s="92">
        <f t="shared" ref="E51" si="13">D51</f>
        <v>600</v>
      </c>
      <c r="F51" s="92">
        <f t="shared" ref="F51" si="14">E51</f>
        <v>600</v>
      </c>
      <c r="G51" s="92">
        <f t="shared" ref="G51" si="15">F51</f>
        <v>600</v>
      </c>
      <c r="H51" s="92">
        <f t="shared" ref="H51" si="16">G51</f>
        <v>600</v>
      </c>
      <c r="I51" s="88"/>
    </row>
    <row r="52" spans="1:9" x14ac:dyDescent="0.3">
      <c r="A52" s="99"/>
      <c r="B52" s="212" t="s">
        <v>144</v>
      </c>
      <c r="C52" s="86"/>
      <c r="D52" s="87">
        <v>0</v>
      </c>
      <c r="E52" s="87">
        <v>2</v>
      </c>
      <c r="F52" s="87">
        <v>0</v>
      </c>
      <c r="G52" s="87">
        <v>0</v>
      </c>
      <c r="H52" s="87">
        <v>0</v>
      </c>
      <c r="I52" s="88"/>
    </row>
    <row r="53" spans="1:9" x14ac:dyDescent="0.3">
      <c r="A53" s="101"/>
      <c r="B53" s="94" t="s">
        <v>35</v>
      </c>
      <c r="C53" s="103"/>
      <c r="D53" s="96">
        <f>D51*D52</f>
        <v>0</v>
      </c>
      <c r="E53" s="96">
        <f t="shared" ref="E53:H53" si="17">E51*E52</f>
        <v>1200</v>
      </c>
      <c r="F53" s="96">
        <f t="shared" si="17"/>
        <v>0</v>
      </c>
      <c r="G53" s="96">
        <f t="shared" si="17"/>
        <v>0</v>
      </c>
      <c r="H53" s="96">
        <f t="shared" si="17"/>
        <v>0</v>
      </c>
      <c r="I53" s="97">
        <f>SUM(D53:H53)</f>
        <v>1200</v>
      </c>
    </row>
    <row r="54" spans="1:9" x14ac:dyDescent="0.3">
      <c r="A54" s="73"/>
      <c r="B54" s="64"/>
      <c r="C54" s="19"/>
      <c r="D54" s="66"/>
      <c r="E54" s="66"/>
      <c r="F54" s="66"/>
      <c r="G54" s="66"/>
      <c r="H54" s="66"/>
      <c r="I54" s="66"/>
    </row>
    <row r="55" spans="1:9" x14ac:dyDescent="0.3">
      <c r="A55" s="61" t="str">
        <f>'TSP Summary Budget'!A23</f>
        <v>1.1.2.1</v>
      </c>
      <c r="B55" s="509" t="str">
        <f>'TSP Summary Budget'!B23</f>
        <v>Review State Procurement Law and relevant regulations to identify potential barriers for social contracting to deliver HIV services under the state funding</v>
      </c>
      <c r="C55" s="509"/>
      <c r="D55" s="62"/>
      <c r="E55" s="62"/>
      <c r="F55" s="62"/>
      <c r="G55" s="62"/>
      <c r="H55" s="62"/>
      <c r="I55" s="62"/>
    </row>
    <row r="56" spans="1:9" x14ac:dyDescent="0.3">
      <c r="A56" s="71"/>
      <c r="B56" s="21"/>
      <c r="C56" s="19"/>
      <c r="D56" s="23"/>
      <c r="E56" s="23"/>
      <c r="F56" s="23"/>
      <c r="G56" s="23"/>
      <c r="H56" s="23"/>
      <c r="I56" s="23"/>
    </row>
    <row r="57" spans="1:9" x14ac:dyDescent="0.3">
      <c r="A57" s="81">
        <v>0</v>
      </c>
      <c r="B57" s="82" t="str">
        <f>'TSP Summary Budget'!B24</f>
        <v>National consultants, performing the review</v>
      </c>
      <c r="C57" s="83"/>
      <c r="D57" s="84"/>
      <c r="E57" s="84"/>
      <c r="F57" s="84"/>
      <c r="G57" s="183"/>
      <c r="H57" s="183"/>
      <c r="I57" s="85"/>
    </row>
    <row r="58" spans="1:9" x14ac:dyDescent="0.3">
      <c r="A58" s="89"/>
      <c r="B58" s="127" t="str">
        <f>B46</f>
        <v>No. of person-months</v>
      </c>
      <c r="C58" s="91"/>
      <c r="D58" s="92">
        <v>0</v>
      </c>
      <c r="E58" s="92">
        <v>3</v>
      </c>
      <c r="F58" s="92"/>
      <c r="G58" s="92"/>
      <c r="H58" s="92"/>
      <c r="I58" s="88"/>
    </row>
    <row r="59" spans="1:9" x14ac:dyDescent="0.3">
      <c r="A59" s="89"/>
      <c r="B59" s="90" t="str">
        <f>B39</f>
        <v>Average cost of national consultant per month (gross)</v>
      </c>
      <c r="C59" s="180">
        <f>C10</f>
        <v>800</v>
      </c>
      <c r="D59" s="217">
        <f>C59</f>
        <v>800</v>
      </c>
      <c r="E59" s="217">
        <f t="shared" ref="E59:H59" si="18">D59</f>
        <v>800</v>
      </c>
      <c r="F59" s="217">
        <f t="shared" si="18"/>
        <v>800</v>
      </c>
      <c r="G59" s="217">
        <f t="shared" si="18"/>
        <v>800</v>
      </c>
      <c r="H59" s="217">
        <f t="shared" si="18"/>
        <v>800</v>
      </c>
      <c r="I59" s="88"/>
    </row>
    <row r="60" spans="1:9" x14ac:dyDescent="0.3">
      <c r="A60" s="93"/>
      <c r="B60" s="94" t="s">
        <v>35</v>
      </c>
      <c r="C60" s="95"/>
      <c r="D60" s="96">
        <f>D59*D58</f>
        <v>0</v>
      </c>
      <c r="E60" s="96">
        <f t="shared" ref="E60:H60" si="19">E59*E58</f>
        <v>2400</v>
      </c>
      <c r="F60" s="96">
        <f t="shared" si="19"/>
        <v>0</v>
      </c>
      <c r="G60" s="96">
        <f t="shared" si="19"/>
        <v>0</v>
      </c>
      <c r="H60" s="96">
        <f t="shared" si="19"/>
        <v>0</v>
      </c>
      <c r="I60" s="97">
        <f>SUM(D60:H60)</f>
        <v>2400</v>
      </c>
    </row>
    <row r="61" spans="1:9" x14ac:dyDescent="0.3">
      <c r="A61" s="73"/>
      <c r="C61" s="20"/>
      <c r="D61" s="72"/>
      <c r="E61" s="72"/>
      <c r="F61" s="72"/>
      <c r="G61" s="72"/>
      <c r="H61" s="72"/>
      <c r="I61" s="66"/>
    </row>
    <row r="62" spans="1:9" ht="28.5" customHeight="1" x14ac:dyDescent="0.3">
      <c r="A62" s="61" t="str">
        <f>'TSP Summary Budget'!A25</f>
        <v>1.1.2.2</v>
      </c>
      <c r="B62" s="509" t="str">
        <f>'TSP Summary Budget'!B25</f>
        <v>Assess the barriers and opportunities for  CSOs/CBOs to satisfy the state procurement requirements and in case of need – to develop and adopt detailed operational manual describing the rule and procedures for contracting CSOs /CBOs for health service delivery</v>
      </c>
      <c r="C62" s="509"/>
      <c r="D62" s="62"/>
      <c r="E62" s="62"/>
      <c r="F62" s="62"/>
      <c r="G62" s="62"/>
      <c r="H62" s="62"/>
      <c r="I62" s="62"/>
    </row>
    <row r="63" spans="1:9" x14ac:dyDescent="0.3">
      <c r="A63" s="71"/>
      <c r="B63" s="64"/>
      <c r="C63" s="19"/>
      <c r="D63" s="66"/>
      <c r="E63" s="66"/>
      <c r="F63" s="66"/>
      <c r="G63" s="66"/>
      <c r="H63" s="66"/>
      <c r="I63" s="66"/>
    </row>
    <row r="64" spans="1:9" ht="28.8" x14ac:dyDescent="0.3">
      <c r="A64" s="98">
        <f>'TSP Summary Budget'!A24</f>
        <v>0</v>
      </c>
      <c r="B64" s="82" t="str">
        <f>'TSP Summary Budget'!B26</f>
        <v>National consultants, the assessment and the development of manual</v>
      </c>
      <c r="C64" s="83"/>
      <c r="D64" s="84"/>
      <c r="E64" s="84"/>
      <c r="F64" s="84"/>
      <c r="G64" s="183"/>
      <c r="H64" s="183"/>
      <c r="I64" s="85"/>
    </row>
    <row r="65" spans="1:10" x14ac:dyDescent="0.3">
      <c r="A65" s="99"/>
      <c r="B65" s="90" t="str">
        <f>B58</f>
        <v>No. of person-months</v>
      </c>
      <c r="C65" s="218"/>
      <c r="D65" s="219">
        <v>0</v>
      </c>
      <c r="E65" s="219">
        <v>6</v>
      </c>
      <c r="F65" s="219"/>
      <c r="G65" s="219"/>
      <c r="H65" s="219"/>
      <c r="I65" s="88"/>
    </row>
    <row r="66" spans="1:10" x14ac:dyDescent="0.3">
      <c r="A66" s="99"/>
      <c r="B66" s="90" t="str">
        <f>B59</f>
        <v>Average cost of national consultant per month (gross)</v>
      </c>
      <c r="C66" s="91">
        <f>C59</f>
        <v>800</v>
      </c>
      <c r="D66" s="92">
        <f>C66</f>
        <v>800</v>
      </c>
      <c r="E66" s="92">
        <f t="shared" ref="E66:H66" si="20">D66</f>
        <v>800</v>
      </c>
      <c r="F66" s="92">
        <f t="shared" si="20"/>
        <v>800</v>
      </c>
      <c r="G66" s="92">
        <f t="shared" si="20"/>
        <v>800</v>
      </c>
      <c r="H66" s="92">
        <f t="shared" si="20"/>
        <v>800</v>
      </c>
      <c r="I66" s="88"/>
    </row>
    <row r="67" spans="1:10" x14ac:dyDescent="0.3">
      <c r="A67" s="101"/>
      <c r="B67" s="94" t="s">
        <v>35</v>
      </c>
      <c r="C67" s="103"/>
      <c r="D67" s="96">
        <f>D65*D66</f>
        <v>0</v>
      </c>
      <c r="E67" s="96">
        <f t="shared" ref="E67:H67" si="21">E65*E66</f>
        <v>4800</v>
      </c>
      <c r="F67" s="96">
        <f t="shared" si="21"/>
        <v>0</v>
      </c>
      <c r="G67" s="96">
        <f t="shared" si="21"/>
        <v>0</v>
      </c>
      <c r="H67" s="96">
        <f t="shared" si="21"/>
        <v>0</v>
      </c>
      <c r="I67" s="97">
        <f>SUM(D67:H67)</f>
        <v>4800</v>
      </c>
    </row>
    <row r="68" spans="1:10" x14ac:dyDescent="0.3">
      <c r="A68" s="71"/>
      <c r="B68" s="21"/>
      <c r="C68" s="19"/>
      <c r="D68" s="23"/>
      <c r="E68" s="23"/>
      <c r="F68" s="23"/>
      <c r="G68" s="23"/>
      <c r="H68" s="23"/>
      <c r="I68" s="23"/>
    </row>
    <row r="69" spans="1:10" x14ac:dyDescent="0.3">
      <c r="A69" s="98"/>
      <c r="B69" s="82" t="str">
        <f>'TSP Summary Budget'!B27</f>
        <v>National workshops (for CSOs/CBOs)</v>
      </c>
      <c r="C69" s="83"/>
      <c r="D69" s="84"/>
      <c r="E69" s="84"/>
      <c r="F69" s="84"/>
      <c r="G69" s="183"/>
      <c r="H69" s="183"/>
      <c r="I69" s="85"/>
    </row>
    <row r="70" spans="1:10" x14ac:dyDescent="0.3">
      <c r="A70" s="99"/>
      <c r="B70" s="90" t="str">
        <f>B15</f>
        <v>Average cost of national workshop</v>
      </c>
      <c r="C70" s="91">
        <f>C15</f>
        <v>1200</v>
      </c>
      <c r="D70" s="92">
        <f t="shared" ref="D70" si="22">C70</f>
        <v>1200</v>
      </c>
      <c r="E70" s="92">
        <f t="shared" ref="E70" si="23">D70</f>
        <v>1200</v>
      </c>
      <c r="F70" s="92">
        <f t="shared" ref="F70" si="24">E70</f>
        <v>1200</v>
      </c>
      <c r="G70" s="92">
        <f t="shared" ref="G70" si="25">F70</f>
        <v>1200</v>
      </c>
      <c r="H70" s="92">
        <f t="shared" ref="H70" si="26">G70</f>
        <v>1200</v>
      </c>
      <c r="I70" s="88"/>
    </row>
    <row r="71" spans="1:10" x14ac:dyDescent="0.3">
      <c r="A71" s="99"/>
      <c r="B71" s="212" t="s">
        <v>152</v>
      </c>
      <c r="C71" s="86"/>
      <c r="D71" s="87">
        <v>0</v>
      </c>
      <c r="E71" s="87">
        <v>2</v>
      </c>
      <c r="F71" s="87">
        <v>0</v>
      </c>
      <c r="G71" s="87">
        <v>0</v>
      </c>
      <c r="H71" s="87">
        <v>0</v>
      </c>
      <c r="I71" s="88"/>
    </row>
    <row r="72" spans="1:10" x14ac:dyDescent="0.3">
      <c r="A72" s="101"/>
      <c r="B72" s="94" t="s">
        <v>35</v>
      </c>
      <c r="C72" s="103"/>
      <c r="D72" s="96">
        <f>D70*D71</f>
        <v>0</v>
      </c>
      <c r="E72" s="96">
        <f t="shared" ref="E72:H72" si="27">E70*E71</f>
        <v>2400</v>
      </c>
      <c r="F72" s="96">
        <f t="shared" si="27"/>
        <v>0</v>
      </c>
      <c r="G72" s="96">
        <f t="shared" si="27"/>
        <v>0</v>
      </c>
      <c r="H72" s="96">
        <f t="shared" si="27"/>
        <v>0</v>
      </c>
      <c r="I72" s="97">
        <f>SUM(D72:H72)</f>
        <v>2400</v>
      </c>
    </row>
    <row r="73" spans="1:10" x14ac:dyDescent="0.3">
      <c r="A73" s="71"/>
      <c r="B73" s="21"/>
      <c r="C73" s="19"/>
      <c r="D73" s="23"/>
      <c r="E73" s="23"/>
      <c r="F73" s="23"/>
      <c r="G73" s="23"/>
      <c r="H73" s="23"/>
      <c r="I73" s="23"/>
    </row>
    <row r="74" spans="1:10" ht="28.5" customHeight="1" x14ac:dyDescent="0.3">
      <c r="A74" s="61" t="str">
        <f>'TSP Summary Budget'!A28</f>
        <v>1.1.2.3</v>
      </c>
      <c r="B74" s="509" t="str">
        <f>'TSP Summary Budget'!B28</f>
        <v>Build Capacity for CSOs/CBOs, their networks and coalitions – through training and technical assistance in management, resource mobilization for CSOs/CBOs to satisfy the state procurement requirements</v>
      </c>
      <c r="C74" s="509"/>
      <c r="D74" s="62"/>
      <c r="E74" s="62"/>
      <c r="F74" s="62"/>
      <c r="G74" s="62"/>
      <c r="H74" s="62"/>
      <c r="I74" s="62"/>
    </row>
    <row r="75" spans="1:10" x14ac:dyDescent="0.3">
      <c r="A75" s="71"/>
      <c r="B75" s="64"/>
      <c r="C75" s="19"/>
      <c r="D75" s="66"/>
      <c r="E75" s="66"/>
      <c r="F75" s="66"/>
      <c r="G75" s="66"/>
      <c r="H75" s="66"/>
      <c r="I75" s="66"/>
    </row>
    <row r="76" spans="1:10" x14ac:dyDescent="0.3">
      <c r="A76" s="181">
        <f>'TSP Summary Budget'!A26</f>
        <v>0</v>
      </c>
      <c r="B76" s="182" t="str">
        <f>'TSP Summary Budget'!B29</f>
        <v xml:space="preserve">Training of CSOs/CBOs staff </v>
      </c>
      <c r="C76" s="179"/>
      <c r="D76" s="183"/>
      <c r="E76" s="183"/>
      <c r="F76" s="183"/>
      <c r="G76" s="183"/>
      <c r="H76" s="183"/>
      <c r="I76" s="183"/>
      <c r="J76" s="184"/>
    </row>
    <row r="77" spans="1:10" x14ac:dyDescent="0.3">
      <c r="A77" s="99"/>
      <c r="B77" s="100" t="str">
        <f>B12</f>
        <v>Average cost of training, central level</v>
      </c>
      <c r="C77" s="91">
        <f>C12</f>
        <v>4600</v>
      </c>
      <c r="D77" s="92">
        <f>C77</f>
        <v>4600</v>
      </c>
      <c r="E77" s="92">
        <f t="shared" ref="E77:H77" si="28">D77</f>
        <v>4600</v>
      </c>
      <c r="F77" s="92">
        <f t="shared" si="28"/>
        <v>4600</v>
      </c>
      <c r="G77" s="92">
        <f t="shared" si="28"/>
        <v>4600</v>
      </c>
      <c r="H77" s="92">
        <f t="shared" si="28"/>
        <v>4600</v>
      </c>
      <c r="I77" s="87"/>
      <c r="J77" s="108"/>
    </row>
    <row r="78" spans="1:10" x14ac:dyDescent="0.3">
      <c r="A78" s="220"/>
      <c r="B78" s="100" t="str">
        <f>B13</f>
        <v>Average cost of training, regional level</v>
      </c>
      <c r="C78" s="91">
        <f>C13</f>
        <v>2900</v>
      </c>
      <c r="D78" s="91">
        <f>C78</f>
        <v>2900</v>
      </c>
      <c r="E78" s="91">
        <f t="shared" ref="E78:H78" si="29">D78</f>
        <v>2900</v>
      </c>
      <c r="F78" s="91">
        <f t="shared" si="29"/>
        <v>2900</v>
      </c>
      <c r="G78" s="91">
        <f t="shared" si="29"/>
        <v>2900</v>
      </c>
      <c r="H78" s="91">
        <f t="shared" si="29"/>
        <v>2900</v>
      </c>
      <c r="I78" s="87"/>
      <c r="J78" s="185"/>
    </row>
    <row r="79" spans="1:10" x14ac:dyDescent="0.3">
      <c r="A79" s="220"/>
      <c r="B79" s="100" t="s">
        <v>37</v>
      </c>
      <c r="C79" s="86"/>
      <c r="D79" s="87">
        <v>0</v>
      </c>
      <c r="E79" s="87">
        <v>2</v>
      </c>
      <c r="F79" s="87">
        <v>1</v>
      </c>
      <c r="G79" s="87"/>
      <c r="H79" s="87"/>
      <c r="I79" s="88"/>
      <c r="J79" s="185"/>
    </row>
    <row r="80" spans="1:10" x14ac:dyDescent="0.3">
      <c r="A80" s="220"/>
      <c r="B80" s="100" t="s">
        <v>38</v>
      </c>
      <c r="C80" s="86"/>
      <c r="D80" s="87">
        <v>0</v>
      </c>
      <c r="E80" s="87">
        <v>2</v>
      </c>
      <c r="F80" s="87">
        <v>2</v>
      </c>
      <c r="G80" s="87"/>
      <c r="H80" s="87"/>
      <c r="I80" s="88"/>
      <c r="J80" s="185"/>
    </row>
    <row r="81" spans="1:10" x14ac:dyDescent="0.3">
      <c r="A81" s="101"/>
      <c r="B81" s="94" t="s">
        <v>35</v>
      </c>
      <c r="C81" s="103"/>
      <c r="D81" s="96">
        <f>D77*D79+D78*D80</f>
        <v>0</v>
      </c>
      <c r="E81" s="96">
        <f t="shared" ref="E81:H81" si="30">E77*E79+E78*E80</f>
        <v>15000</v>
      </c>
      <c r="F81" s="96">
        <f t="shared" si="30"/>
        <v>10400</v>
      </c>
      <c r="G81" s="96">
        <f t="shared" si="30"/>
        <v>0</v>
      </c>
      <c r="H81" s="96">
        <f t="shared" si="30"/>
        <v>0</v>
      </c>
      <c r="I81" s="97">
        <f>SUM(D81:H81)</f>
        <v>25400</v>
      </c>
      <c r="J81" s="185"/>
    </row>
    <row r="82" spans="1:10" x14ac:dyDescent="0.3">
      <c r="A82" s="220"/>
      <c r="B82" s="100"/>
      <c r="C82" s="86"/>
      <c r="D82" s="87"/>
      <c r="E82" s="87"/>
      <c r="F82" s="87"/>
      <c r="G82" s="87"/>
      <c r="H82" s="87"/>
      <c r="I82" s="87"/>
      <c r="J82" s="185"/>
    </row>
    <row r="83" spans="1:10" ht="28.8" x14ac:dyDescent="0.3">
      <c r="A83" s="98">
        <v>0</v>
      </c>
      <c r="B83" s="82" t="str">
        <f>'TSP Summary Budget'!B30</f>
        <v>National consultants, state procurment and financial management</v>
      </c>
      <c r="C83" s="83"/>
      <c r="D83" s="84"/>
      <c r="E83" s="84"/>
      <c r="F83" s="84"/>
      <c r="G83" s="183"/>
      <c r="H83" s="183"/>
      <c r="I83" s="85"/>
      <c r="J83" s="185"/>
    </row>
    <row r="84" spans="1:10" x14ac:dyDescent="0.3">
      <c r="A84" s="99"/>
      <c r="B84" s="297" t="s">
        <v>36</v>
      </c>
      <c r="C84" s="218"/>
      <c r="D84" s="219">
        <v>0</v>
      </c>
      <c r="E84" s="219">
        <v>6</v>
      </c>
      <c r="F84" s="219"/>
      <c r="G84" s="219"/>
      <c r="H84" s="219"/>
      <c r="I84" s="88"/>
      <c r="J84" s="185"/>
    </row>
    <row r="85" spans="1:10" s="56" customFormat="1" x14ac:dyDescent="0.3">
      <c r="A85" s="99"/>
      <c r="B85" s="90" t="str">
        <f>B66</f>
        <v>Average cost of national consultant per month (gross)</v>
      </c>
      <c r="C85" s="91">
        <f>C66</f>
        <v>800</v>
      </c>
      <c r="D85" s="92">
        <f>C85</f>
        <v>800</v>
      </c>
      <c r="E85" s="92">
        <f t="shared" ref="E85:H85" si="31">D85</f>
        <v>800</v>
      </c>
      <c r="F85" s="92">
        <f t="shared" si="31"/>
        <v>800</v>
      </c>
      <c r="G85" s="92">
        <f t="shared" si="31"/>
        <v>800</v>
      </c>
      <c r="H85" s="92">
        <f t="shared" si="31"/>
        <v>800</v>
      </c>
      <c r="I85" s="88"/>
      <c r="J85" s="74"/>
    </row>
    <row r="86" spans="1:10" x14ac:dyDescent="0.3">
      <c r="A86" s="101"/>
      <c r="B86" s="94" t="s">
        <v>35</v>
      </c>
      <c r="C86" s="103"/>
      <c r="D86" s="96">
        <f>D84*D85</f>
        <v>0</v>
      </c>
      <c r="E86" s="96">
        <f t="shared" ref="E86:H86" si="32">E84*E85</f>
        <v>4800</v>
      </c>
      <c r="F86" s="96">
        <f t="shared" si="32"/>
        <v>0</v>
      </c>
      <c r="G86" s="96">
        <f t="shared" si="32"/>
        <v>0</v>
      </c>
      <c r="H86" s="96">
        <f t="shared" si="32"/>
        <v>0</v>
      </c>
      <c r="I86" s="97">
        <f>SUM(D86:H86)</f>
        <v>4800</v>
      </c>
      <c r="J86" s="185"/>
    </row>
    <row r="87" spans="1:10" ht="1.65" customHeight="1" x14ac:dyDescent="0.3">
      <c r="A87" s="99"/>
      <c r="B87" s="90" t="e">
        <f>#REF!</f>
        <v>#REF!</v>
      </c>
      <c r="C87" s="91" t="e">
        <f>#REF!</f>
        <v>#REF!</v>
      </c>
      <c r="D87" s="92" t="e">
        <f t="shared" ref="D87:F87" si="33">C87</f>
        <v>#REF!</v>
      </c>
      <c r="E87" s="92" t="e">
        <f t="shared" si="33"/>
        <v>#REF!</v>
      </c>
      <c r="F87" s="92" t="e">
        <f t="shared" si="33"/>
        <v>#REF!</v>
      </c>
      <c r="G87" s="92"/>
      <c r="H87" s="92"/>
      <c r="I87" s="88"/>
      <c r="J87" s="185"/>
    </row>
    <row r="88" spans="1:10" x14ac:dyDescent="0.3">
      <c r="A88" s="99"/>
      <c r="B88" s="90"/>
      <c r="C88" s="91"/>
      <c r="D88" s="92"/>
      <c r="E88" s="92"/>
      <c r="F88" s="92"/>
      <c r="G88" s="92"/>
      <c r="H88" s="92"/>
      <c r="I88" s="88"/>
      <c r="J88" s="185"/>
    </row>
    <row r="89" spans="1:10" x14ac:dyDescent="0.3">
      <c r="A89" s="61" t="str">
        <f>'TSP Summary Budget'!A35</f>
        <v>2.1.1.1</v>
      </c>
      <c r="B89" s="509" t="str">
        <f>'TSP Summary Budget'!B35</f>
        <v>Conduct HIV program allocative and technical efficiency study to inform HIV strategic planning during the transition period</v>
      </c>
      <c r="C89" s="509"/>
      <c r="D89" s="62"/>
      <c r="E89" s="62"/>
      <c r="F89" s="62"/>
      <c r="G89" s="62"/>
      <c r="H89" s="62"/>
      <c r="I89" s="62"/>
      <c r="J89" s="185"/>
    </row>
    <row r="90" spans="1:10" s="238" customFormat="1" x14ac:dyDescent="0.3">
      <c r="A90" s="234"/>
      <c r="B90" s="235"/>
      <c r="C90" s="235"/>
      <c r="D90" s="236"/>
      <c r="E90" s="236"/>
      <c r="F90" s="236"/>
      <c r="G90" s="236"/>
      <c r="H90" s="236"/>
      <c r="I90" s="236"/>
      <c r="J90" s="237"/>
    </row>
    <row r="91" spans="1:10" ht="28.8" x14ac:dyDescent="0.3">
      <c r="A91" s="98">
        <v>0</v>
      </c>
      <c r="B91" s="82" t="str">
        <f>'TSP Summary Budget'!B36</f>
        <v xml:space="preserve">External technical assistance, HIV allocative and efficiency study </v>
      </c>
      <c r="I91" s="88"/>
      <c r="J91" s="185"/>
    </row>
    <row r="92" spans="1:10" x14ac:dyDescent="0.3">
      <c r="A92" s="223"/>
      <c r="B92" s="212" t="str">
        <f>B9</f>
        <v>Cost of 1 external TA unit</v>
      </c>
      <c r="C92" s="91">
        <f>TA!F14</f>
        <v>18200</v>
      </c>
      <c r="D92" s="92">
        <f>C92</f>
        <v>18200</v>
      </c>
      <c r="E92" s="92">
        <f>D92</f>
        <v>18200</v>
      </c>
      <c r="F92" s="92">
        <f>E92</f>
        <v>18200</v>
      </c>
      <c r="G92" s="92">
        <f t="shared" ref="G92" si="34">F92</f>
        <v>18200</v>
      </c>
      <c r="H92" s="92">
        <f t="shared" ref="H92" si="35">G92</f>
        <v>18200</v>
      </c>
      <c r="I92" s="88"/>
      <c r="J92" s="185"/>
    </row>
    <row r="93" spans="1:10" x14ac:dyDescent="0.3">
      <c r="A93" s="99"/>
      <c r="B93" s="222" t="s">
        <v>162</v>
      </c>
      <c r="C93" s="91"/>
      <c r="D93" s="92">
        <v>0</v>
      </c>
      <c r="E93" s="225">
        <v>2</v>
      </c>
      <c r="F93" s="92">
        <v>0</v>
      </c>
      <c r="G93" s="92">
        <v>0</v>
      </c>
      <c r="H93" s="92">
        <v>0</v>
      </c>
      <c r="I93" s="88"/>
      <c r="J93" s="185"/>
    </row>
    <row r="94" spans="1:10" x14ac:dyDescent="0.3">
      <c r="A94" s="101"/>
      <c r="B94" s="94" t="s">
        <v>35</v>
      </c>
      <c r="C94" s="102"/>
      <c r="D94" s="96">
        <f>D92*D93</f>
        <v>0</v>
      </c>
      <c r="E94" s="96">
        <f t="shared" ref="E94:H94" si="36">E92*E93</f>
        <v>36400</v>
      </c>
      <c r="F94" s="96">
        <f t="shared" si="36"/>
        <v>0</v>
      </c>
      <c r="G94" s="96">
        <f t="shared" si="36"/>
        <v>0</v>
      </c>
      <c r="H94" s="96">
        <f t="shared" si="36"/>
        <v>0</v>
      </c>
      <c r="I94" s="97">
        <f>SUM(D94:H94)</f>
        <v>36400</v>
      </c>
      <c r="J94" s="185"/>
    </row>
    <row r="95" spans="1:10" x14ac:dyDescent="0.3">
      <c r="A95" s="71"/>
      <c r="B95" s="21"/>
      <c r="C95" s="22"/>
      <c r="D95" s="23"/>
      <c r="E95" s="23"/>
      <c r="F95" s="23"/>
      <c r="G95" s="23"/>
      <c r="H95" s="23"/>
      <c r="I95" s="23"/>
    </row>
    <row r="96" spans="1:10" x14ac:dyDescent="0.3">
      <c r="A96" s="61" t="str">
        <f>'TSP Summary Budget'!A37</f>
        <v>2.1.1.2</v>
      </c>
      <c r="B96" s="509" t="str">
        <f>'TSP Summary Budget'!B37</f>
        <v>Support the Government of Georgia to establish a System of Health Accounts (SHA) that will regularly monitor HIV &amp; TB expenditure data and generate reports that are publicly accessible</v>
      </c>
      <c r="C96" s="509"/>
      <c r="D96" s="62"/>
      <c r="E96" s="62"/>
      <c r="F96" s="62"/>
      <c r="G96" s="62"/>
      <c r="H96" s="62"/>
      <c r="I96" s="62"/>
    </row>
    <row r="97" spans="1:9" s="238" customFormat="1" x14ac:dyDescent="0.3">
      <c r="A97" s="234"/>
      <c r="B97" s="235"/>
      <c r="C97" s="235"/>
      <c r="D97" s="236"/>
      <c r="E97" s="236"/>
      <c r="F97" s="236"/>
      <c r="G97" s="236"/>
      <c r="H97" s="236"/>
      <c r="I97" s="236"/>
    </row>
    <row r="98" spans="1:9" ht="28.8" x14ac:dyDescent="0.3">
      <c r="A98" s="99">
        <v>0</v>
      </c>
      <c r="B98" s="226" t="str">
        <f>'TSP Summary Budget'!B38</f>
        <v>External technical assistance, SHA development and implementation</v>
      </c>
      <c r="C98" s="91"/>
      <c r="D98" s="92"/>
      <c r="E98" s="92"/>
      <c r="F98" s="92"/>
      <c r="G98" s="92"/>
      <c r="H98" s="92"/>
      <c r="I98" s="88"/>
    </row>
    <row r="99" spans="1:9" x14ac:dyDescent="0.3">
      <c r="A99" s="99"/>
      <c r="B99" s="222" t="str">
        <f>B92</f>
        <v>Cost of 1 external TA unit</v>
      </c>
      <c r="C99" s="91">
        <f>TA!F26</f>
        <v>15000</v>
      </c>
      <c r="D99" s="91">
        <v>15000</v>
      </c>
      <c r="E99" s="91">
        <f>D99</f>
        <v>15000</v>
      </c>
      <c r="F99" s="91">
        <f t="shared" ref="F99:H99" si="37">E99</f>
        <v>15000</v>
      </c>
      <c r="G99" s="91">
        <f t="shared" si="37"/>
        <v>15000</v>
      </c>
      <c r="H99" s="91">
        <f t="shared" si="37"/>
        <v>15000</v>
      </c>
      <c r="I99" s="88"/>
    </row>
    <row r="100" spans="1:9" x14ac:dyDescent="0.3">
      <c r="A100" s="99"/>
      <c r="B100" s="222" t="s">
        <v>162</v>
      </c>
      <c r="C100" s="86"/>
      <c r="D100" s="227">
        <v>0</v>
      </c>
      <c r="E100" s="227">
        <v>2</v>
      </c>
      <c r="F100" s="227">
        <v>1</v>
      </c>
      <c r="G100" s="227"/>
      <c r="H100" s="227"/>
      <c r="I100" s="88"/>
    </row>
    <row r="101" spans="1:9" x14ac:dyDescent="0.3">
      <c r="A101" s="101"/>
      <c r="B101" s="94" t="s">
        <v>35</v>
      </c>
      <c r="C101" s="102"/>
      <c r="D101" s="96">
        <f>D99*D100</f>
        <v>0</v>
      </c>
      <c r="E101" s="96">
        <f t="shared" ref="E101:H101" si="38">E99*E100</f>
        <v>30000</v>
      </c>
      <c r="F101" s="96">
        <f t="shared" si="38"/>
        <v>15000</v>
      </c>
      <c r="G101" s="96">
        <f t="shared" si="38"/>
        <v>0</v>
      </c>
      <c r="H101" s="96">
        <f t="shared" si="38"/>
        <v>0</v>
      </c>
      <c r="I101" s="97">
        <f>SUM(D101:H101)</f>
        <v>45000</v>
      </c>
    </row>
    <row r="102" spans="1:9" x14ac:dyDescent="0.3">
      <c r="A102" s="220"/>
      <c r="B102" s="224"/>
      <c r="C102" s="229"/>
      <c r="D102" s="230"/>
      <c r="E102" s="230"/>
      <c r="F102" s="230"/>
      <c r="G102" s="230"/>
      <c r="H102" s="230"/>
      <c r="I102" s="230"/>
    </row>
    <row r="103" spans="1:9" x14ac:dyDescent="0.3">
      <c r="A103" s="61" t="str">
        <f>'TSP Summary Budget'!A39</f>
        <v>2.1.1.3</v>
      </c>
      <c r="B103" s="509" t="str">
        <f>'TSP Summary Budget'!B39</f>
        <v>Provide capacity building and TA to relevant local staff to ensure that the SHA is functioning properly</v>
      </c>
      <c r="C103" s="509"/>
      <c r="D103" s="62"/>
      <c r="E103" s="62"/>
      <c r="F103" s="62"/>
      <c r="G103" s="62"/>
      <c r="H103" s="62"/>
      <c r="I103" s="62"/>
    </row>
    <row r="104" spans="1:9" s="238" customFormat="1" x14ac:dyDescent="0.3">
      <c r="A104" s="234"/>
      <c r="B104" s="235"/>
      <c r="C104" s="235"/>
      <c r="D104" s="236"/>
      <c r="E104" s="236"/>
      <c r="F104" s="236"/>
      <c r="G104" s="236"/>
      <c r="H104" s="236"/>
      <c r="I104" s="236"/>
    </row>
    <row r="105" spans="1:9" x14ac:dyDescent="0.3">
      <c r="A105" s="98"/>
      <c r="B105" s="104" t="str">
        <f>'TSP Summary Budget'!B40</f>
        <v>Training of MoLHSA/NCDC staff in SHA production</v>
      </c>
      <c r="C105" s="83"/>
      <c r="D105" s="84"/>
      <c r="E105" s="84"/>
      <c r="F105" s="84"/>
      <c r="G105" s="183"/>
      <c r="H105" s="183"/>
      <c r="I105" s="85"/>
    </row>
    <row r="106" spans="1:9" x14ac:dyDescent="0.3">
      <c r="A106" s="99"/>
      <c r="B106" s="90" t="str">
        <f>B12</f>
        <v>Average cost of training, central level</v>
      </c>
      <c r="C106" s="91">
        <f>Training!G71</f>
        <v>2800</v>
      </c>
      <c r="D106" s="92">
        <f t="shared" ref="D106:F106" si="39">C106</f>
        <v>2800</v>
      </c>
      <c r="E106" s="92">
        <f t="shared" si="39"/>
        <v>2800</v>
      </c>
      <c r="F106" s="92">
        <f t="shared" si="39"/>
        <v>2800</v>
      </c>
      <c r="G106" s="92">
        <f t="shared" ref="G106" si="40">F106</f>
        <v>2800</v>
      </c>
      <c r="H106" s="92">
        <f t="shared" ref="H106" si="41">G106</f>
        <v>2800</v>
      </c>
      <c r="I106" s="88"/>
    </row>
    <row r="107" spans="1:9" x14ac:dyDescent="0.3">
      <c r="A107" s="99"/>
      <c r="B107" s="212" t="s">
        <v>168</v>
      </c>
      <c r="C107" s="218"/>
      <c r="D107" s="227">
        <v>0</v>
      </c>
      <c r="E107" s="227">
        <v>2</v>
      </c>
      <c r="F107" s="227">
        <v>0</v>
      </c>
      <c r="G107" s="227">
        <v>0</v>
      </c>
      <c r="H107" s="227">
        <v>0</v>
      </c>
      <c r="I107" s="231"/>
    </row>
    <row r="108" spans="1:9" x14ac:dyDescent="0.3">
      <c r="A108" s="101"/>
      <c r="B108" s="94" t="s">
        <v>35</v>
      </c>
      <c r="C108" s="102"/>
      <c r="D108" s="96">
        <f>D106*D107</f>
        <v>0</v>
      </c>
      <c r="E108" s="96">
        <f t="shared" ref="E108:H108" si="42">E106*E107</f>
        <v>5600</v>
      </c>
      <c r="F108" s="96">
        <f t="shared" si="42"/>
        <v>0</v>
      </c>
      <c r="G108" s="96">
        <f t="shared" si="42"/>
        <v>0</v>
      </c>
      <c r="H108" s="96">
        <f t="shared" si="42"/>
        <v>0</v>
      </c>
      <c r="I108" s="97">
        <f>SUM(D108:H108)</f>
        <v>5600</v>
      </c>
    </row>
    <row r="109" spans="1:9" x14ac:dyDescent="0.3">
      <c r="A109" s="71"/>
      <c r="B109" s="21"/>
      <c r="C109" s="22"/>
      <c r="D109" s="23"/>
      <c r="E109" s="23"/>
      <c r="F109" s="23"/>
      <c r="G109" s="23"/>
      <c r="H109" s="23"/>
      <c r="I109" s="23"/>
    </row>
    <row r="110" spans="1:9" x14ac:dyDescent="0.3">
      <c r="A110" s="61" t="str">
        <f>'TSP Summary Budget'!A41</f>
        <v>2.1.1.4</v>
      </c>
      <c r="B110" s="509" t="str">
        <f>'TSP Summary Budget'!B41</f>
        <v>Conduct HIV/AIDS Spending data analysis on an annual basis</v>
      </c>
      <c r="C110" s="509"/>
      <c r="D110" s="62"/>
      <c r="E110" s="62"/>
      <c r="F110" s="62"/>
      <c r="G110" s="62"/>
      <c r="H110" s="62"/>
      <c r="I110" s="62"/>
    </row>
    <row r="111" spans="1:9" s="238" customFormat="1" x14ac:dyDescent="0.3">
      <c r="A111" s="234"/>
      <c r="B111" s="235"/>
      <c r="C111" s="235"/>
      <c r="D111" s="236"/>
      <c r="E111" s="236"/>
      <c r="F111" s="236"/>
      <c r="G111" s="236"/>
      <c r="H111" s="236"/>
      <c r="I111" s="236"/>
    </row>
    <row r="112" spans="1:9" x14ac:dyDescent="0.3">
      <c r="A112" s="223"/>
      <c r="B112" s="233" t="str">
        <f>'TSP Summary Budget'!B42</f>
        <v>External technical assistance to local staff in data analysis</v>
      </c>
      <c r="C112" s="86"/>
      <c r="D112" s="87"/>
      <c r="E112" s="87"/>
      <c r="F112" s="87"/>
      <c r="G112" s="87"/>
      <c r="H112" s="87"/>
      <c r="I112" s="88"/>
    </row>
    <row r="113" spans="1:9" ht="15.75" customHeight="1" x14ac:dyDescent="0.3">
      <c r="A113" s="99"/>
      <c r="B113" s="90" t="str">
        <f>B99</f>
        <v>Cost of 1 external TA unit</v>
      </c>
      <c r="C113" s="91">
        <f>C9</f>
        <v>10000</v>
      </c>
      <c r="D113" s="92">
        <f>C113</f>
        <v>10000</v>
      </c>
      <c r="E113" s="92">
        <f>D113</f>
        <v>10000</v>
      </c>
      <c r="F113" s="92">
        <f>E113</f>
        <v>10000</v>
      </c>
      <c r="G113" s="92">
        <f t="shared" ref="G113:H113" si="43">F113</f>
        <v>10000</v>
      </c>
      <c r="H113" s="92">
        <f t="shared" si="43"/>
        <v>10000</v>
      </c>
      <c r="I113" s="88"/>
    </row>
    <row r="114" spans="1:9" x14ac:dyDescent="0.3">
      <c r="A114" s="99"/>
      <c r="B114" s="222" t="s">
        <v>162</v>
      </c>
      <c r="C114" s="86"/>
      <c r="D114" s="227">
        <v>0</v>
      </c>
      <c r="E114" s="227">
        <v>0</v>
      </c>
      <c r="F114" s="227">
        <v>1</v>
      </c>
      <c r="G114" s="227">
        <v>1</v>
      </c>
      <c r="H114" s="227">
        <v>1</v>
      </c>
      <c r="I114" s="88"/>
    </row>
    <row r="115" spans="1:9" x14ac:dyDescent="0.3">
      <c r="A115" s="101"/>
      <c r="B115" s="94" t="s">
        <v>35</v>
      </c>
      <c r="C115" s="102"/>
      <c r="D115" s="96">
        <f>D113*D114</f>
        <v>0</v>
      </c>
      <c r="E115" s="96">
        <f t="shared" ref="E115:H115" si="44">E113*E114</f>
        <v>0</v>
      </c>
      <c r="F115" s="96">
        <f t="shared" si="44"/>
        <v>10000</v>
      </c>
      <c r="G115" s="96">
        <f t="shared" si="44"/>
        <v>10000</v>
      </c>
      <c r="H115" s="96">
        <f t="shared" si="44"/>
        <v>10000</v>
      </c>
      <c r="I115" s="97">
        <f>SUM(D115:H115)</f>
        <v>30000</v>
      </c>
    </row>
    <row r="116" spans="1:9" x14ac:dyDescent="0.3">
      <c r="A116" s="71"/>
      <c r="B116" s="21"/>
      <c r="C116" s="22"/>
      <c r="D116" s="23"/>
      <c r="E116" s="23"/>
      <c r="F116" s="23"/>
      <c r="G116" s="23"/>
      <c r="H116" s="23"/>
      <c r="I116" s="23"/>
    </row>
    <row r="117" spans="1:9" ht="28.5" customHeight="1" x14ac:dyDescent="0.3">
      <c r="A117" s="61" t="str">
        <f>'TSP Summary Budget'!A43</f>
        <v>2.1.1.5</v>
      </c>
      <c r="B117" s="509" t="str">
        <f>'TSP Summary Budget'!B43</f>
        <v xml:space="preserve"> Allocate commensurate funding for prevention programs targeting KAPs including low threshold services</v>
      </c>
      <c r="C117" s="509"/>
      <c r="D117" s="62"/>
      <c r="E117" s="62"/>
      <c r="F117" s="62"/>
      <c r="G117" s="62"/>
      <c r="H117" s="62"/>
      <c r="I117" s="62"/>
    </row>
    <row r="118" spans="1:9" ht="28.5" customHeight="1" x14ac:dyDescent="0.3">
      <c r="A118" s="61" t="str">
        <f>'TSP Summary Budget'!A44</f>
        <v>2.1.1.6</v>
      </c>
      <c r="B118" s="188" t="str">
        <f>'TSP Summary Budget'!B44</f>
        <v>Align state funds allocation to epidemiological priorities for each key population affected to ensure allocative efficiency</v>
      </c>
      <c r="C118" s="188"/>
      <c r="D118" s="62"/>
      <c r="E118" s="62"/>
      <c r="F118" s="62"/>
      <c r="G118" s="62"/>
      <c r="H118" s="62"/>
      <c r="I118" s="62"/>
    </row>
    <row r="119" spans="1:9" ht="28.5" customHeight="1" x14ac:dyDescent="0.3">
      <c r="A119" s="61" t="str">
        <f>'TSP Summary Budget'!A45</f>
        <v>2.1.1.7</v>
      </c>
      <c r="B119" s="188" t="str">
        <f>'TSP Summary Budget'!B45</f>
        <v>Allocate state funding to support HIV related researches, including second generation studies (Population Size Estimation studies, IBBSs among KAPs)</v>
      </c>
      <c r="C119" s="188"/>
      <c r="D119" s="62"/>
      <c r="E119" s="62"/>
      <c r="F119" s="62"/>
      <c r="G119" s="62"/>
      <c r="H119" s="62"/>
      <c r="I119" s="62"/>
    </row>
    <row r="120" spans="1:9" x14ac:dyDescent="0.3">
      <c r="A120" s="71"/>
      <c r="B120" s="64"/>
      <c r="C120" s="19"/>
      <c r="D120" s="66"/>
      <c r="E120" s="66"/>
      <c r="F120" s="66"/>
      <c r="G120" s="66"/>
      <c r="H120" s="66"/>
      <c r="I120" s="66"/>
    </row>
    <row r="121" spans="1:9" ht="43.2" x14ac:dyDescent="0.3">
      <c r="A121" s="98"/>
      <c r="B121" s="82" t="str">
        <f>'TSP Summary Budget'!B46</f>
        <v>External technical assistance, development of the new NSP with commensurate public funding commitments (see budget under 2.4.1.1)</v>
      </c>
      <c r="C121" s="83"/>
      <c r="D121" s="84"/>
      <c r="E121" s="84"/>
      <c r="F121" s="84"/>
      <c r="G121" s="183"/>
      <c r="H121" s="183"/>
      <c r="I121" s="85"/>
    </row>
    <row r="122" spans="1:9" ht="18.75" customHeight="1" x14ac:dyDescent="0.3">
      <c r="A122" s="99"/>
      <c r="B122" s="100" t="str">
        <f>B113</f>
        <v>Cost of 1 external TA unit</v>
      </c>
      <c r="C122" s="91">
        <f>TA!F26</f>
        <v>15000</v>
      </c>
      <c r="D122" s="92">
        <f>C122</f>
        <v>15000</v>
      </c>
      <c r="E122" s="92">
        <f>D122</f>
        <v>15000</v>
      </c>
      <c r="F122" s="92">
        <f>E122</f>
        <v>15000</v>
      </c>
      <c r="G122" s="92">
        <f t="shared" ref="G122:H122" si="45">F122</f>
        <v>15000</v>
      </c>
      <c r="H122" s="92">
        <f t="shared" si="45"/>
        <v>15000</v>
      </c>
      <c r="I122" s="88"/>
    </row>
    <row r="123" spans="1:9" x14ac:dyDescent="0.3">
      <c r="A123" s="99"/>
      <c r="B123" s="222" t="s">
        <v>162</v>
      </c>
      <c r="C123" s="91"/>
      <c r="D123" s="92">
        <v>0</v>
      </c>
      <c r="E123" s="92">
        <v>1</v>
      </c>
      <c r="F123" s="92">
        <v>0</v>
      </c>
      <c r="G123" s="92">
        <v>0</v>
      </c>
      <c r="H123" s="92">
        <v>0</v>
      </c>
      <c r="I123" s="88"/>
    </row>
    <row r="124" spans="1:9" x14ac:dyDescent="0.3">
      <c r="A124" s="101"/>
      <c r="B124" s="94" t="s">
        <v>35</v>
      </c>
      <c r="C124" s="102"/>
      <c r="D124" s="96">
        <f>D122*D123</f>
        <v>0</v>
      </c>
      <c r="E124" s="96">
        <f t="shared" ref="E124:H124" si="46">E122*E123</f>
        <v>15000</v>
      </c>
      <c r="F124" s="96">
        <f t="shared" si="46"/>
        <v>0</v>
      </c>
      <c r="G124" s="96">
        <f t="shared" si="46"/>
        <v>0</v>
      </c>
      <c r="H124" s="96">
        <f t="shared" si="46"/>
        <v>0</v>
      </c>
      <c r="I124" s="97">
        <f>SUM(D124:H124)</f>
        <v>15000</v>
      </c>
    </row>
    <row r="125" spans="1:9" x14ac:dyDescent="0.3">
      <c r="A125" s="220"/>
      <c r="B125" s="224"/>
      <c r="C125" s="229"/>
      <c r="D125" s="230"/>
      <c r="E125" s="230"/>
      <c r="F125" s="230"/>
      <c r="G125" s="230"/>
      <c r="H125" s="230"/>
      <c r="I125" s="230"/>
    </row>
    <row r="126" spans="1:9" ht="57.6" x14ac:dyDescent="0.3">
      <c r="A126" s="61" t="str">
        <f>'TSP Summary Budget'!A47</f>
        <v>2.1.1.8</v>
      </c>
      <c r="B126" s="188" t="str">
        <f>'TSP Summary Budget'!B47</f>
        <v>Engage with relevant ministries (MoES, MoC, MoYS) and local governments, city mayors and municipalities to encourage their engagement in multi-sectoral HIV response</v>
      </c>
      <c r="C126" s="188"/>
      <c r="D126" s="62"/>
      <c r="E126" s="62"/>
      <c r="F126" s="62"/>
      <c r="G126" s="62"/>
      <c r="H126" s="62"/>
      <c r="I126" s="62"/>
    </row>
    <row r="127" spans="1:9" x14ac:dyDescent="0.3">
      <c r="A127" s="71"/>
      <c r="B127" s="21"/>
      <c r="C127" s="22"/>
      <c r="D127" s="23"/>
      <c r="E127" s="23"/>
      <c r="F127" s="23"/>
      <c r="G127" s="23"/>
      <c r="H127" s="23"/>
      <c r="I127" s="23"/>
    </row>
    <row r="128" spans="1:9" x14ac:dyDescent="0.3">
      <c r="A128" s="98"/>
      <c r="B128" s="104" t="str">
        <f>'TSP Summary Budget'!B48</f>
        <v>Coordination Meetings</v>
      </c>
      <c r="C128" s="83"/>
      <c r="D128" s="84"/>
      <c r="E128" s="84"/>
      <c r="F128" s="84"/>
      <c r="G128" s="183"/>
      <c r="H128" s="183"/>
      <c r="I128" s="85"/>
    </row>
    <row r="129" spans="1:12" x14ac:dyDescent="0.3">
      <c r="A129" s="99"/>
      <c r="B129" s="90" t="str">
        <f>B31</f>
        <v>Cost of 1  coordination meeting</v>
      </c>
      <c r="C129" s="91">
        <f>C18</f>
        <v>600</v>
      </c>
      <c r="D129" s="92">
        <f t="shared" ref="D129" si="47">C129</f>
        <v>600</v>
      </c>
      <c r="E129" s="92">
        <f t="shared" ref="E129" si="48">D129</f>
        <v>600</v>
      </c>
      <c r="F129" s="92">
        <f t="shared" ref="F129" si="49">E129</f>
        <v>600</v>
      </c>
      <c r="G129" s="92">
        <f t="shared" ref="G129" si="50">F129</f>
        <v>600</v>
      </c>
      <c r="H129" s="92">
        <f t="shared" ref="H129" si="51">G129</f>
        <v>600</v>
      </c>
      <c r="I129" s="88"/>
    </row>
    <row r="130" spans="1:12" x14ac:dyDescent="0.3">
      <c r="A130" s="99"/>
      <c r="B130" s="222" t="s">
        <v>182</v>
      </c>
      <c r="C130" s="91"/>
      <c r="D130" s="92">
        <v>4</v>
      </c>
      <c r="E130" s="92">
        <v>4</v>
      </c>
      <c r="F130" s="92">
        <v>4</v>
      </c>
      <c r="G130" s="92">
        <v>4</v>
      </c>
      <c r="H130" s="92">
        <v>4</v>
      </c>
      <c r="I130" s="88"/>
    </row>
    <row r="131" spans="1:12" x14ac:dyDescent="0.3">
      <c r="A131" s="101"/>
      <c r="B131" s="94" t="s">
        <v>35</v>
      </c>
      <c r="C131" s="103"/>
      <c r="D131" s="96">
        <f>D129*D130</f>
        <v>2400</v>
      </c>
      <c r="E131" s="96">
        <f t="shared" ref="E131:H131" si="52">E129*E130</f>
        <v>2400</v>
      </c>
      <c r="F131" s="96">
        <f t="shared" si="52"/>
        <v>2400</v>
      </c>
      <c r="G131" s="96">
        <f t="shared" si="52"/>
        <v>2400</v>
      </c>
      <c r="H131" s="96">
        <f t="shared" si="52"/>
        <v>2400</v>
      </c>
      <c r="I131" s="97">
        <f>SUM(D131:H131)</f>
        <v>12000</v>
      </c>
    </row>
    <row r="132" spans="1:12" x14ac:dyDescent="0.3">
      <c r="A132" s="220"/>
      <c r="B132" s="224"/>
      <c r="C132" s="86"/>
      <c r="D132" s="230"/>
      <c r="E132" s="230"/>
      <c r="F132" s="230"/>
      <c r="G132" s="230"/>
      <c r="H132" s="230"/>
      <c r="I132" s="230"/>
    </row>
    <row r="133" spans="1:12" ht="28.8" x14ac:dyDescent="0.3">
      <c r="A133" s="61" t="str">
        <f>'TSP Summary Budget'!A50</f>
        <v>2.1.2.1</v>
      </c>
      <c r="B133" s="188" t="str">
        <f>'TSP Summary Budget'!B50</f>
        <v>Gradually fill the gaps in the financing of the National TB Program</v>
      </c>
      <c r="C133" s="188"/>
      <c r="D133" s="62"/>
      <c r="E133" s="62"/>
      <c r="F133" s="62"/>
      <c r="G133" s="62"/>
      <c r="H133" s="62"/>
      <c r="I133" s="62"/>
    </row>
    <row r="134" spans="1:12" x14ac:dyDescent="0.3">
      <c r="A134" s="71"/>
      <c r="B134" s="21"/>
      <c r="C134" s="19"/>
      <c r="D134" s="23"/>
      <c r="E134" s="23"/>
      <c r="F134" s="23"/>
      <c r="G134" s="23"/>
      <c r="H134" s="23"/>
      <c r="I134" s="23"/>
    </row>
    <row r="135" spans="1:12" x14ac:dyDescent="0.3">
      <c r="A135" s="98"/>
      <c r="B135" s="82" t="str">
        <f>'TSP Summary Budget'!B51</f>
        <v xml:space="preserve">External technical assistance, TB efficiency study </v>
      </c>
      <c r="C135" s="83"/>
      <c r="D135" s="84"/>
      <c r="E135" s="84"/>
      <c r="F135" s="84"/>
      <c r="G135" s="183"/>
      <c r="H135" s="183"/>
      <c r="I135" s="85"/>
    </row>
    <row r="136" spans="1:12" x14ac:dyDescent="0.3">
      <c r="A136" s="99"/>
      <c r="B136" s="100" t="s">
        <v>116</v>
      </c>
      <c r="C136" s="91">
        <f>TA!F14</f>
        <v>18200</v>
      </c>
      <c r="D136" s="92">
        <v>10000</v>
      </c>
      <c r="E136" s="92">
        <v>10000</v>
      </c>
      <c r="F136" s="92">
        <v>10000</v>
      </c>
      <c r="G136" s="92">
        <v>10000</v>
      </c>
      <c r="H136" s="92">
        <v>10000</v>
      </c>
      <c r="I136" s="88"/>
    </row>
    <row r="137" spans="1:12" x14ac:dyDescent="0.3">
      <c r="A137" s="99"/>
      <c r="B137" s="100" t="s">
        <v>162</v>
      </c>
      <c r="C137" s="218"/>
      <c r="D137" s="219">
        <v>0</v>
      </c>
      <c r="E137" s="219">
        <v>1</v>
      </c>
      <c r="F137" s="219">
        <v>0</v>
      </c>
      <c r="G137" s="219"/>
      <c r="H137" s="219"/>
      <c r="I137" s="88"/>
    </row>
    <row r="138" spans="1:12" x14ac:dyDescent="0.3">
      <c r="A138" s="101"/>
      <c r="B138" s="94" t="s">
        <v>35</v>
      </c>
      <c r="C138" s="103"/>
      <c r="D138" s="96">
        <f>D137*D136</f>
        <v>0</v>
      </c>
      <c r="E138" s="96">
        <f t="shared" ref="E138:H138" si="53">E137*E136</f>
        <v>10000</v>
      </c>
      <c r="F138" s="96">
        <f t="shared" si="53"/>
        <v>0</v>
      </c>
      <c r="G138" s="96">
        <f t="shared" si="53"/>
        <v>0</v>
      </c>
      <c r="H138" s="96">
        <f t="shared" si="53"/>
        <v>0</v>
      </c>
      <c r="I138" s="97">
        <f>SUM(D138:H138)</f>
        <v>10000</v>
      </c>
    </row>
    <row r="139" spans="1:12" x14ac:dyDescent="0.3">
      <c r="A139" s="71"/>
      <c r="B139" s="21"/>
      <c r="C139" s="19"/>
      <c r="D139" s="23"/>
      <c r="E139" s="23"/>
      <c r="F139" s="23"/>
      <c r="G139" s="23"/>
      <c r="H139" s="23"/>
      <c r="I139" s="23"/>
    </row>
    <row r="140" spans="1:12" ht="25.5" customHeight="1" x14ac:dyDescent="0.3">
      <c r="A140" s="61" t="str">
        <f>'TSP Summary Budget'!A52</f>
        <v>2.1.2.2</v>
      </c>
      <c r="B140" s="509" t="str">
        <f>'TSP Summary Budget'!B52</f>
        <v>Ensure mobilization of funding for continuous education for TB personnel (funding sources for CPD courses)</v>
      </c>
      <c r="C140" s="509"/>
      <c r="D140" s="62"/>
      <c r="E140" s="62"/>
      <c r="F140" s="62"/>
      <c r="G140" s="62"/>
      <c r="H140" s="62"/>
      <c r="I140" s="62"/>
    </row>
    <row r="141" spans="1:12" x14ac:dyDescent="0.3">
      <c r="A141" s="71"/>
      <c r="B141" s="21"/>
      <c r="C141" s="19"/>
      <c r="D141" s="23"/>
      <c r="E141" s="23"/>
      <c r="F141" s="23"/>
      <c r="G141" s="23"/>
      <c r="H141" s="23"/>
      <c r="I141" s="23"/>
    </row>
    <row r="142" spans="1:12" x14ac:dyDescent="0.3">
      <c r="A142" s="81"/>
      <c r="B142" s="104" t="s">
        <v>107</v>
      </c>
      <c r="C142" s="83"/>
      <c r="D142" s="84"/>
      <c r="E142" s="84"/>
      <c r="F142" s="84"/>
      <c r="G142" s="183"/>
      <c r="H142" s="183"/>
      <c r="I142" s="85"/>
      <c r="L142" s="67">
        <v>820400</v>
      </c>
    </row>
    <row r="143" spans="1:12" ht="28.8" x14ac:dyDescent="0.3">
      <c r="A143" s="89"/>
      <c r="B143" s="90" t="str">
        <f>B17</f>
        <v>Average cost of participation in international event, per person</v>
      </c>
      <c r="C143" s="91">
        <f>Training!F175</f>
        <v>2000</v>
      </c>
      <c r="D143" s="92">
        <f t="shared" ref="D143" si="54">C143</f>
        <v>2000</v>
      </c>
      <c r="E143" s="92">
        <f t="shared" ref="E143" si="55">D143</f>
        <v>2000</v>
      </c>
      <c r="F143" s="92">
        <f t="shared" ref="F143" si="56">E143</f>
        <v>2000</v>
      </c>
      <c r="G143" s="92">
        <f t="shared" ref="G143" si="57">F143</f>
        <v>2000</v>
      </c>
      <c r="H143" s="92">
        <f t="shared" ref="H143" si="58">G143</f>
        <v>2000</v>
      </c>
      <c r="I143" s="88"/>
      <c r="L143" s="375">
        <f>SUM(I142:I174)</f>
        <v>265200</v>
      </c>
    </row>
    <row r="144" spans="1:12" x14ac:dyDescent="0.3">
      <c r="A144" s="89"/>
      <c r="B144" s="90" t="s">
        <v>102</v>
      </c>
      <c r="C144" s="86"/>
      <c r="D144" s="87"/>
      <c r="E144" s="87"/>
      <c r="F144" s="87"/>
      <c r="G144" s="87">
        <v>6</v>
      </c>
      <c r="H144" s="87">
        <v>4</v>
      </c>
      <c r="I144" s="87"/>
      <c r="L144" s="67" t="e">
        <f>SUM(#REF!)</f>
        <v>#REF!</v>
      </c>
    </row>
    <row r="145" spans="1:13" x14ac:dyDescent="0.3">
      <c r="A145" s="93"/>
      <c r="B145" s="94" t="s">
        <v>35</v>
      </c>
      <c r="C145" s="103"/>
      <c r="D145" s="96">
        <f>D143*D144</f>
        <v>0</v>
      </c>
      <c r="E145" s="96">
        <f t="shared" ref="E145:H145" si="59">E143*E144</f>
        <v>0</v>
      </c>
      <c r="F145" s="96">
        <f t="shared" si="59"/>
        <v>0</v>
      </c>
      <c r="G145" s="96">
        <f t="shared" si="59"/>
        <v>12000</v>
      </c>
      <c r="H145" s="96">
        <f t="shared" si="59"/>
        <v>8000</v>
      </c>
      <c r="I145" s="97">
        <f>SUM(D145:H145)</f>
        <v>20000</v>
      </c>
      <c r="L145" s="375" t="e">
        <f>SUM(L143:L144)</f>
        <v>#REF!</v>
      </c>
      <c r="M145" s="375" t="e">
        <f>L145-L142</f>
        <v>#REF!</v>
      </c>
    </row>
    <row r="146" spans="1:13" x14ac:dyDescent="0.3">
      <c r="A146" s="71"/>
      <c r="B146" s="21"/>
      <c r="C146" s="19"/>
      <c r="D146" s="23"/>
      <c r="E146" s="23"/>
      <c r="F146" s="23"/>
      <c r="G146" s="23"/>
      <c r="H146" s="23"/>
      <c r="I146" s="23"/>
    </row>
    <row r="147" spans="1:13" x14ac:dyDescent="0.3">
      <c r="A147" s="98"/>
      <c r="B147" s="104" t="s">
        <v>108</v>
      </c>
      <c r="C147" s="83"/>
      <c r="D147" s="84"/>
      <c r="E147" s="84"/>
      <c r="F147" s="84"/>
      <c r="G147" s="183"/>
      <c r="H147" s="183"/>
      <c r="I147" s="85"/>
    </row>
    <row r="148" spans="1:13" x14ac:dyDescent="0.3">
      <c r="A148" s="99"/>
      <c r="B148" s="90" t="str">
        <f>B12</f>
        <v>Average cost of training, central level</v>
      </c>
      <c r="C148" s="91">
        <f>Training!G194</f>
        <v>5100</v>
      </c>
      <c r="D148" s="92">
        <f t="shared" ref="D148:F148" si="60">C148</f>
        <v>5100</v>
      </c>
      <c r="E148" s="92">
        <f t="shared" si="60"/>
        <v>5100</v>
      </c>
      <c r="F148" s="92">
        <f t="shared" si="60"/>
        <v>5100</v>
      </c>
      <c r="G148" s="92">
        <f t="shared" ref="G148" si="61">F148</f>
        <v>5100</v>
      </c>
      <c r="H148" s="92">
        <f t="shared" ref="H148" si="62">G148</f>
        <v>5100</v>
      </c>
      <c r="I148" s="88"/>
    </row>
    <row r="149" spans="1:13" x14ac:dyDescent="0.3">
      <c r="A149" s="99"/>
      <c r="B149" s="90" t="str">
        <f>B13</f>
        <v>Average cost of training, regional level</v>
      </c>
      <c r="C149" s="91"/>
      <c r="D149" s="92"/>
      <c r="E149" s="92"/>
      <c r="F149" s="92"/>
      <c r="G149" s="92"/>
      <c r="H149" s="92"/>
      <c r="I149" s="88"/>
    </row>
    <row r="150" spans="1:13" x14ac:dyDescent="0.3">
      <c r="A150" s="99"/>
      <c r="B150" s="100" t="s">
        <v>37</v>
      </c>
      <c r="C150" s="86"/>
      <c r="D150" s="87"/>
      <c r="E150" s="87"/>
      <c r="F150" s="87"/>
      <c r="G150" s="87">
        <v>1</v>
      </c>
      <c r="H150" s="87">
        <v>1</v>
      </c>
      <c r="I150" s="88"/>
    </row>
    <row r="151" spans="1:13" x14ac:dyDescent="0.3">
      <c r="A151" s="99"/>
      <c r="B151" s="100" t="s">
        <v>38</v>
      </c>
      <c r="C151" s="86"/>
      <c r="D151" s="87"/>
      <c r="E151" s="87"/>
      <c r="F151" s="87"/>
      <c r="G151" s="87"/>
      <c r="H151" s="87"/>
      <c r="I151" s="88"/>
    </row>
    <row r="152" spans="1:13" x14ac:dyDescent="0.3">
      <c r="A152" s="101"/>
      <c r="B152" s="94" t="s">
        <v>35</v>
      </c>
      <c r="C152" s="103"/>
      <c r="D152" s="96">
        <f>D148*D150+D149*D151</f>
        <v>0</v>
      </c>
      <c r="E152" s="96">
        <f t="shared" ref="E152:H152" si="63">E148*E150+E149*E151</f>
        <v>0</v>
      </c>
      <c r="F152" s="96">
        <f t="shared" si="63"/>
        <v>0</v>
      </c>
      <c r="G152" s="96">
        <f t="shared" si="63"/>
        <v>5100</v>
      </c>
      <c r="H152" s="96">
        <f t="shared" si="63"/>
        <v>5100</v>
      </c>
      <c r="I152" s="97">
        <f>SUM(D152:H152)</f>
        <v>10200</v>
      </c>
    </row>
    <row r="153" spans="1:13" x14ac:dyDescent="0.3">
      <c r="A153" s="71"/>
      <c r="B153" s="21"/>
      <c r="C153" s="19"/>
      <c r="D153" s="23"/>
      <c r="E153" s="23"/>
      <c r="F153" s="23"/>
      <c r="G153" s="23"/>
      <c r="H153" s="23"/>
      <c r="I153" s="23"/>
    </row>
    <row r="154" spans="1:13" x14ac:dyDescent="0.3">
      <c r="A154" s="98"/>
      <c r="B154" s="104" t="s">
        <v>109</v>
      </c>
      <c r="C154" s="83"/>
      <c r="D154" s="84"/>
      <c r="E154" s="84"/>
      <c r="F154" s="84"/>
      <c r="G154" s="183"/>
      <c r="H154" s="183"/>
      <c r="I154" s="85"/>
    </row>
    <row r="155" spans="1:13" x14ac:dyDescent="0.3">
      <c r="A155" s="99"/>
      <c r="B155" s="90" t="str">
        <f>B12</f>
        <v>Average cost of training, central level</v>
      </c>
      <c r="C155" s="91">
        <f>Training!G213</f>
        <v>4400</v>
      </c>
      <c r="D155" s="92">
        <f t="shared" ref="D155:D156" si="64">C155</f>
        <v>4400</v>
      </c>
      <c r="E155" s="92">
        <f t="shared" ref="E155:E156" si="65">D155</f>
        <v>4400</v>
      </c>
      <c r="F155" s="92">
        <f t="shared" ref="F155:F156" si="66">E155</f>
        <v>4400</v>
      </c>
      <c r="G155" s="92">
        <f t="shared" ref="G155:G156" si="67">F155</f>
        <v>4400</v>
      </c>
      <c r="H155" s="92">
        <f t="shared" ref="H155:H156" si="68">G155</f>
        <v>4400</v>
      </c>
      <c r="I155" s="88"/>
    </row>
    <row r="156" spans="1:13" x14ac:dyDescent="0.3">
      <c r="A156" s="99"/>
      <c r="B156" s="90" t="str">
        <f>B13</f>
        <v>Average cost of training, regional level</v>
      </c>
      <c r="C156" s="91">
        <f>Training!G230</f>
        <v>3800</v>
      </c>
      <c r="D156" s="92">
        <f t="shared" si="64"/>
        <v>3800</v>
      </c>
      <c r="E156" s="92">
        <f t="shared" si="65"/>
        <v>3800</v>
      </c>
      <c r="F156" s="92">
        <f t="shared" si="66"/>
        <v>3800</v>
      </c>
      <c r="G156" s="92">
        <f t="shared" si="67"/>
        <v>3800</v>
      </c>
      <c r="H156" s="92">
        <f t="shared" si="68"/>
        <v>3800</v>
      </c>
      <c r="I156" s="88"/>
    </row>
    <row r="157" spans="1:13" x14ac:dyDescent="0.3">
      <c r="A157" s="99"/>
      <c r="B157" s="100" t="s">
        <v>37</v>
      </c>
      <c r="C157" s="86"/>
      <c r="D157" s="87"/>
      <c r="E157" s="87"/>
      <c r="F157" s="87"/>
      <c r="G157" s="87">
        <v>2</v>
      </c>
      <c r="H157" s="87">
        <v>1</v>
      </c>
      <c r="I157" s="88"/>
    </row>
    <row r="158" spans="1:13" x14ac:dyDescent="0.3">
      <c r="A158" s="99"/>
      <c r="B158" s="100" t="s">
        <v>38</v>
      </c>
      <c r="C158" s="86"/>
      <c r="D158" s="87"/>
      <c r="E158" s="87"/>
      <c r="F158" s="87"/>
      <c r="G158" s="87">
        <v>4</v>
      </c>
      <c r="H158" s="87">
        <v>4</v>
      </c>
      <c r="I158" s="88"/>
    </row>
    <row r="159" spans="1:13" x14ac:dyDescent="0.3">
      <c r="A159" s="101"/>
      <c r="B159" s="94" t="s">
        <v>35</v>
      </c>
      <c r="C159" s="103"/>
      <c r="D159" s="96">
        <f>D155*D157+D156*D158</f>
        <v>0</v>
      </c>
      <c r="E159" s="96">
        <f t="shared" ref="E159:H159" si="69">E155*E157+E156*E158</f>
        <v>0</v>
      </c>
      <c r="F159" s="96">
        <f t="shared" si="69"/>
        <v>0</v>
      </c>
      <c r="G159" s="96">
        <f t="shared" si="69"/>
        <v>24000</v>
      </c>
      <c r="H159" s="96">
        <f t="shared" si="69"/>
        <v>19600</v>
      </c>
      <c r="I159" s="97">
        <f>SUM(D159:H159)</f>
        <v>43600</v>
      </c>
    </row>
    <row r="160" spans="1:13" x14ac:dyDescent="0.3">
      <c r="A160" s="71"/>
      <c r="B160" s="21"/>
      <c r="C160" s="19"/>
      <c r="D160" s="23"/>
      <c r="E160" s="23"/>
      <c r="F160" s="23"/>
      <c r="G160" s="23"/>
      <c r="H160" s="23"/>
      <c r="I160" s="23"/>
    </row>
    <row r="161" spans="1:9" x14ac:dyDescent="0.3">
      <c r="A161" s="98"/>
      <c r="B161" s="104" t="s">
        <v>110</v>
      </c>
      <c r="C161" s="83"/>
      <c r="D161" s="84"/>
      <c r="E161" s="84"/>
      <c r="F161" s="84"/>
      <c r="G161" s="183"/>
      <c r="H161" s="183"/>
      <c r="I161" s="85"/>
    </row>
    <row r="162" spans="1:9" x14ac:dyDescent="0.3">
      <c r="A162" s="99"/>
      <c r="B162" s="90" t="str">
        <f>B12</f>
        <v>Average cost of training, central level</v>
      </c>
      <c r="C162" s="91"/>
      <c r="D162" s="92"/>
      <c r="E162" s="92"/>
      <c r="F162" s="92"/>
      <c r="G162" s="92"/>
      <c r="H162" s="92"/>
      <c r="I162" s="88"/>
    </row>
    <row r="163" spans="1:9" x14ac:dyDescent="0.3">
      <c r="A163" s="99"/>
      <c r="B163" s="105" t="str">
        <f>B13</f>
        <v>Average cost of training, regional level</v>
      </c>
      <c r="C163" s="91">
        <f>Training!G249</f>
        <v>2800</v>
      </c>
      <c r="D163" s="92">
        <f t="shared" ref="D163" si="70">C163</f>
        <v>2800</v>
      </c>
      <c r="E163" s="92">
        <f t="shared" ref="E163" si="71">D163</f>
        <v>2800</v>
      </c>
      <c r="F163" s="92">
        <f t="shared" ref="F163" si="72">E163</f>
        <v>2800</v>
      </c>
      <c r="G163" s="92">
        <f t="shared" ref="G163" si="73">F163</f>
        <v>2800</v>
      </c>
      <c r="H163" s="92">
        <f t="shared" ref="H163" si="74">G163</f>
        <v>2800</v>
      </c>
      <c r="I163" s="88"/>
    </row>
    <row r="164" spans="1:9" x14ac:dyDescent="0.3">
      <c r="A164" s="99"/>
      <c r="B164" s="100" t="s">
        <v>37</v>
      </c>
      <c r="C164" s="86"/>
      <c r="D164" s="87"/>
      <c r="E164" s="87"/>
      <c r="F164" s="87"/>
      <c r="G164" s="87"/>
      <c r="H164" s="87"/>
      <c r="I164" s="88"/>
    </row>
    <row r="165" spans="1:9" x14ac:dyDescent="0.3">
      <c r="A165" s="99"/>
      <c r="B165" s="100" t="s">
        <v>38</v>
      </c>
      <c r="C165" s="86"/>
      <c r="D165" s="87"/>
      <c r="E165" s="87"/>
      <c r="F165" s="87"/>
      <c r="G165" s="87">
        <v>16</v>
      </c>
      <c r="H165" s="87">
        <v>16</v>
      </c>
      <c r="I165" s="88"/>
    </row>
    <row r="166" spans="1:9" x14ac:dyDescent="0.3">
      <c r="A166" s="101"/>
      <c r="B166" s="94" t="s">
        <v>35</v>
      </c>
      <c r="C166" s="103"/>
      <c r="D166" s="96">
        <f>D162*D164+D163*D165</f>
        <v>0</v>
      </c>
      <c r="E166" s="96">
        <f t="shared" ref="E166:H166" si="75">E162*E164+E163*E165</f>
        <v>0</v>
      </c>
      <c r="F166" s="96">
        <f t="shared" si="75"/>
        <v>0</v>
      </c>
      <c r="G166" s="96">
        <f t="shared" si="75"/>
        <v>44800</v>
      </c>
      <c r="H166" s="96">
        <f t="shared" si="75"/>
        <v>44800</v>
      </c>
      <c r="I166" s="97">
        <f>SUM(D166:H166)</f>
        <v>89600</v>
      </c>
    </row>
    <row r="167" spans="1:9" x14ac:dyDescent="0.3">
      <c r="A167" s="71"/>
      <c r="B167" s="21"/>
      <c r="C167" s="19"/>
      <c r="D167" s="23"/>
      <c r="E167" s="23"/>
      <c r="F167" s="23"/>
      <c r="G167" s="23"/>
      <c r="H167" s="23"/>
      <c r="I167" s="23"/>
    </row>
    <row r="168" spans="1:9" x14ac:dyDescent="0.3">
      <c r="A168" s="98"/>
      <c r="B168" s="104" t="s">
        <v>111</v>
      </c>
      <c r="C168" s="83"/>
      <c r="D168" s="84"/>
      <c r="E168" s="84"/>
      <c r="F168" s="84"/>
      <c r="G168" s="183"/>
      <c r="H168" s="183"/>
      <c r="I168" s="85"/>
    </row>
    <row r="169" spans="1:9" x14ac:dyDescent="0.3">
      <c r="A169" s="99"/>
      <c r="B169" s="90" t="str">
        <f>B12</f>
        <v>Average cost of training, central level</v>
      </c>
      <c r="C169" s="91">
        <f>Training!G268</f>
        <v>2900</v>
      </c>
      <c r="D169" s="92">
        <f t="shared" ref="D169:D170" si="76">C169</f>
        <v>2900</v>
      </c>
      <c r="E169" s="92">
        <f t="shared" ref="E169:E170" si="77">D169</f>
        <v>2900</v>
      </c>
      <c r="F169" s="92">
        <f t="shared" ref="F169:F170" si="78">E169</f>
        <v>2900</v>
      </c>
      <c r="G169" s="92">
        <f t="shared" ref="G169" si="79">F169</f>
        <v>2900</v>
      </c>
      <c r="H169" s="92">
        <f t="shared" ref="H169" si="80">G169</f>
        <v>2900</v>
      </c>
      <c r="I169" s="88"/>
    </row>
    <row r="170" spans="1:9" x14ac:dyDescent="0.3">
      <c r="A170" s="99"/>
      <c r="B170" s="105" t="str">
        <f>B13</f>
        <v>Average cost of training, regional level</v>
      </c>
      <c r="C170" s="91">
        <f>Training!G285</f>
        <v>3000</v>
      </c>
      <c r="D170" s="92">
        <f t="shared" si="76"/>
        <v>3000</v>
      </c>
      <c r="E170" s="92">
        <f t="shared" si="77"/>
        <v>3000</v>
      </c>
      <c r="F170" s="92">
        <f t="shared" si="78"/>
        <v>3000</v>
      </c>
      <c r="G170" s="92">
        <f t="shared" ref="G170" si="81">F170</f>
        <v>3000</v>
      </c>
      <c r="H170" s="92">
        <f t="shared" ref="H170" si="82">G170</f>
        <v>3000</v>
      </c>
      <c r="I170" s="88"/>
    </row>
    <row r="171" spans="1:9" x14ac:dyDescent="0.3">
      <c r="A171" s="99"/>
      <c r="B171" s="100" t="s">
        <v>37</v>
      </c>
      <c r="C171" s="86"/>
      <c r="D171" s="87"/>
      <c r="E171" s="87"/>
      <c r="F171" s="87"/>
      <c r="G171" s="87">
        <v>1</v>
      </c>
      <c r="H171" s="87">
        <v>1</v>
      </c>
      <c r="I171" s="88"/>
    </row>
    <row r="172" spans="1:9" x14ac:dyDescent="0.3">
      <c r="A172" s="99"/>
      <c r="B172" s="100" t="s">
        <v>38</v>
      </c>
      <c r="C172" s="86"/>
      <c r="D172" s="87"/>
      <c r="E172" s="87"/>
      <c r="F172" s="87"/>
      <c r="G172" s="87">
        <v>16</v>
      </c>
      <c r="H172" s="87">
        <v>16</v>
      </c>
      <c r="I172" s="88"/>
    </row>
    <row r="173" spans="1:9" x14ac:dyDescent="0.3">
      <c r="A173" s="101"/>
      <c r="B173" s="94" t="s">
        <v>35</v>
      </c>
      <c r="C173" s="103"/>
      <c r="D173" s="96">
        <f>D169*D171+D170*D172</f>
        <v>0</v>
      </c>
      <c r="E173" s="96">
        <f t="shared" ref="E173:H173" si="83">E169*E171+E170*E172</f>
        <v>0</v>
      </c>
      <c r="F173" s="96">
        <f t="shared" si="83"/>
        <v>0</v>
      </c>
      <c r="G173" s="96">
        <f t="shared" si="83"/>
        <v>50900</v>
      </c>
      <c r="H173" s="96">
        <f t="shared" si="83"/>
        <v>50900</v>
      </c>
      <c r="I173" s="97">
        <f>SUM(D173:H173)</f>
        <v>101800</v>
      </c>
    </row>
    <row r="174" spans="1:9" x14ac:dyDescent="0.3">
      <c r="A174" s="71"/>
      <c r="B174" s="21"/>
      <c r="C174" s="19"/>
      <c r="D174" s="23"/>
      <c r="E174" s="23"/>
      <c r="F174" s="23"/>
      <c r="G174" s="23"/>
      <c r="H174" s="23"/>
      <c r="I174" s="23"/>
    </row>
    <row r="175" spans="1:9" x14ac:dyDescent="0.3">
      <c r="A175" s="71"/>
      <c r="B175" s="21"/>
      <c r="C175" s="19"/>
      <c r="D175" s="23"/>
      <c r="E175" s="23"/>
      <c r="F175" s="23"/>
      <c r="G175" s="23"/>
      <c r="H175" s="23"/>
      <c r="I175" s="23"/>
    </row>
    <row r="176" spans="1:9" ht="18.899999999999999" customHeight="1" x14ac:dyDescent="0.3">
      <c r="A176" s="61" t="str">
        <f>'TSP Summary Budget'!A54</f>
        <v>2.1.2.3</v>
      </c>
      <c r="B176" s="509" t="str">
        <f>'TSP Summary Budget'!B54</f>
        <v>Conduct TB Spending data analysis on an annual basis</v>
      </c>
      <c r="C176" s="509"/>
      <c r="D176" s="62"/>
      <c r="E176" s="62"/>
      <c r="F176" s="62"/>
      <c r="G176" s="62"/>
      <c r="H176" s="62"/>
      <c r="I176" s="62"/>
    </row>
    <row r="177" spans="1:9" x14ac:dyDescent="0.3">
      <c r="A177" s="71"/>
      <c r="B177" s="64"/>
      <c r="C177" s="19"/>
      <c r="D177" s="66"/>
      <c r="E177" s="66"/>
      <c r="F177" s="66"/>
      <c r="G177" s="66"/>
      <c r="H177" s="66"/>
      <c r="I177" s="66"/>
    </row>
    <row r="178" spans="1:9" s="77" customFormat="1" x14ac:dyDescent="0.3">
      <c r="A178" s="98"/>
      <c r="B178" s="104" t="str">
        <f>'TSP Summary Budget'!B55</f>
        <v>External technical assistance to local staff in data analysis</v>
      </c>
      <c r="C178" s="111"/>
      <c r="D178" s="112"/>
      <c r="E178" s="112"/>
      <c r="F178" s="112"/>
      <c r="G178" s="193"/>
      <c r="H178" s="193"/>
      <c r="I178" s="113"/>
    </row>
    <row r="179" spans="1:9" s="77" customFormat="1" x14ac:dyDescent="0.3">
      <c r="A179" s="114"/>
      <c r="B179" s="90" t="str">
        <f>B9</f>
        <v>Cost of 1 external TA unit</v>
      </c>
      <c r="C179" s="91">
        <f>C9</f>
        <v>10000</v>
      </c>
      <c r="D179" s="115">
        <f>C179</f>
        <v>10000</v>
      </c>
      <c r="E179" s="115">
        <f>D179</f>
        <v>10000</v>
      </c>
      <c r="F179" s="115">
        <f>E179</f>
        <v>10000</v>
      </c>
      <c r="G179" s="115">
        <f t="shared" ref="G179:H179" si="84">F179</f>
        <v>10000</v>
      </c>
      <c r="H179" s="115">
        <f t="shared" si="84"/>
        <v>10000</v>
      </c>
      <c r="I179" s="116"/>
    </row>
    <row r="180" spans="1:9" x14ac:dyDescent="0.3">
      <c r="A180" s="99"/>
      <c r="B180" s="100" t="s">
        <v>162</v>
      </c>
      <c r="C180" s="86"/>
      <c r="D180" s="87">
        <v>0</v>
      </c>
      <c r="E180" s="87">
        <v>0</v>
      </c>
      <c r="F180" s="87">
        <v>1</v>
      </c>
      <c r="G180" s="87">
        <v>1</v>
      </c>
      <c r="H180" s="87">
        <v>1</v>
      </c>
      <c r="I180" s="88"/>
    </row>
    <row r="181" spans="1:9" s="77" customFormat="1" x14ac:dyDescent="0.3">
      <c r="A181" s="117"/>
      <c r="B181" s="118" t="s">
        <v>35</v>
      </c>
      <c r="C181" s="119"/>
      <c r="D181" s="120">
        <f>D179*D180</f>
        <v>0</v>
      </c>
      <c r="E181" s="120">
        <f t="shared" ref="E181:H181" si="85">E179*E180</f>
        <v>0</v>
      </c>
      <c r="F181" s="120">
        <f t="shared" si="85"/>
        <v>10000</v>
      </c>
      <c r="G181" s="120">
        <f t="shared" si="85"/>
        <v>10000</v>
      </c>
      <c r="H181" s="120">
        <f t="shared" si="85"/>
        <v>10000</v>
      </c>
      <c r="I181" s="121">
        <f>SUM(D181:H181)</f>
        <v>30000</v>
      </c>
    </row>
    <row r="182" spans="1:9" s="77" customFormat="1" x14ac:dyDescent="0.3">
      <c r="A182" s="78"/>
      <c r="B182" s="75"/>
      <c r="C182" s="60"/>
      <c r="D182" s="76"/>
      <c r="E182" s="76"/>
      <c r="F182" s="76"/>
      <c r="G182" s="76"/>
      <c r="H182" s="76"/>
      <c r="I182" s="76"/>
    </row>
    <row r="183" spans="1:9" s="77" customFormat="1" ht="43.2" x14ac:dyDescent="0.3">
      <c r="A183" s="61" t="s">
        <v>210</v>
      </c>
      <c r="B183" s="210" t="s">
        <v>213</v>
      </c>
      <c r="C183" s="62"/>
      <c r="D183" s="62"/>
      <c r="E183" s="62"/>
      <c r="F183" s="62"/>
      <c r="G183" s="62"/>
      <c r="H183" s="62"/>
      <c r="I183" s="62"/>
    </row>
    <row r="184" spans="1:9" s="77" customFormat="1" ht="14.4" customHeight="1" x14ac:dyDescent="0.3">
      <c r="A184" s="114"/>
      <c r="B184" s="90"/>
      <c r="C184" s="91"/>
      <c r="D184" s="115"/>
      <c r="E184" s="115"/>
      <c r="F184" s="115"/>
      <c r="G184" s="115"/>
      <c r="H184" s="115"/>
      <c r="I184" s="116"/>
    </row>
    <row r="185" spans="1:9" s="77" customFormat="1" x14ac:dyDescent="0.3">
      <c r="A185" s="114"/>
      <c r="B185" s="226" t="str">
        <f>'TSP Summary Budget'!B59</f>
        <v>External technical assistance in developing the policy</v>
      </c>
      <c r="C185" s="86"/>
      <c r="D185" s="245"/>
      <c r="E185" s="245"/>
      <c r="F185" s="245"/>
      <c r="G185" s="245"/>
      <c r="H185" s="245"/>
      <c r="I185" s="116"/>
    </row>
    <row r="186" spans="1:9" s="77" customFormat="1" x14ac:dyDescent="0.3">
      <c r="A186" s="114"/>
      <c r="B186" s="90" t="s">
        <v>116</v>
      </c>
      <c r="C186" s="91">
        <v>10000</v>
      </c>
      <c r="D186" s="115">
        <v>10000</v>
      </c>
      <c r="E186" s="115">
        <v>10000</v>
      </c>
      <c r="F186" s="115">
        <v>10000</v>
      </c>
      <c r="G186" s="115">
        <v>10000</v>
      </c>
      <c r="H186" s="115">
        <v>10000</v>
      </c>
      <c r="I186" s="116"/>
    </row>
    <row r="187" spans="1:9" s="77" customFormat="1" x14ac:dyDescent="0.3">
      <c r="A187" s="99"/>
      <c r="B187" s="100" t="s">
        <v>162</v>
      </c>
      <c r="C187" s="86"/>
      <c r="D187" s="87">
        <v>0</v>
      </c>
      <c r="E187" s="87">
        <v>2</v>
      </c>
      <c r="F187" s="87">
        <v>0</v>
      </c>
      <c r="G187" s="87">
        <v>0</v>
      </c>
      <c r="H187" s="87">
        <v>0</v>
      </c>
      <c r="I187" s="88"/>
    </row>
    <row r="188" spans="1:9" s="77" customFormat="1" x14ac:dyDescent="0.3">
      <c r="A188" s="117"/>
      <c r="B188" s="118" t="s">
        <v>35</v>
      </c>
      <c r="C188" s="119"/>
      <c r="D188" s="120">
        <f>D186*D187</f>
        <v>0</v>
      </c>
      <c r="E188" s="120">
        <f t="shared" ref="E188:H188" si="86">E186*E187</f>
        <v>20000</v>
      </c>
      <c r="F188" s="120">
        <f t="shared" si="86"/>
        <v>0</v>
      </c>
      <c r="G188" s="120">
        <f t="shared" si="86"/>
        <v>0</v>
      </c>
      <c r="H188" s="120">
        <f t="shared" si="86"/>
        <v>0</v>
      </c>
      <c r="I188" s="121">
        <f>SUM(D188:H188)</f>
        <v>20000</v>
      </c>
    </row>
    <row r="189" spans="1:9" s="77" customFormat="1" x14ac:dyDescent="0.3">
      <c r="A189" s="78"/>
      <c r="B189" s="75"/>
      <c r="C189" s="60"/>
      <c r="D189" s="76"/>
      <c r="E189" s="76"/>
      <c r="F189" s="76"/>
      <c r="G189" s="76"/>
      <c r="H189" s="76"/>
      <c r="I189" s="76"/>
    </row>
    <row r="190" spans="1:9" s="77" customFormat="1" x14ac:dyDescent="0.3">
      <c r="A190" s="98" t="str">
        <f>'TSP Summary Budget'!A92</f>
        <v>2.3.2</v>
      </c>
      <c r="B190" s="104" t="str">
        <f>'TSP Summary Budget'!B60</f>
        <v xml:space="preserve">National consultants, developing policy </v>
      </c>
      <c r="C190" s="111"/>
      <c r="D190" s="112"/>
      <c r="E190" s="112"/>
      <c r="F190" s="112"/>
      <c r="G190" s="193"/>
      <c r="H190" s="193"/>
      <c r="I190" s="113"/>
    </row>
    <row r="191" spans="1:9" s="77" customFormat="1" ht="14.4" customHeight="1" x14ac:dyDescent="0.3">
      <c r="A191" s="114"/>
      <c r="B191" s="100" t="s">
        <v>36</v>
      </c>
      <c r="C191" s="91">
        <v>0</v>
      </c>
      <c r="D191" s="115">
        <f>C191</f>
        <v>0</v>
      </c>
      <c r="E191" s="115">
        <v>12</v>
      </c>
      <c r="F191" s="115">
        <v>6</v>
      </c>
      <c r="G191" s="91">
        <v>0</v>
      </c>
      <c r="H191" s="91">
        <v>0</v>
      </c>
      <c r="I191" s="116"/>
    </row>
    <row r="192" spans="1:9" s="77" customFormat="1" ht="14.4" customHeight="1" x14ac:dyDescent="0.3">
      <c r="A192" s="99"/>
      <c r="B192" s="100" t="str">
        <f>B10</f>
        <v>Average cost of national consultant per month (gross)</v>
      </c>
      <c r="C192" s="86">
        <v>700</v>
      </c>
      <c r="D192" s="87">
        <f>C192</f>
        <v>700</v>
      </c>
      <c r="E192" s="87">
        <f t="shared" ref="E192:H192" si="87">D192</f>
        <v>700</v>
      </c>
      <c r="F192" s="87">
        <f t="shared" si="87"/>
        <v>700</v>
      </c>
      <c r="G192" s="87">
        <f t="shared" si="87"/>
        <v>700</v>
      </c>
      <c r="H192" s="87">
        <f t="shared" si="87"/>
        <v>700</v>
      </c>
      <c r="I192" s="88"/>
    </row>
    <row r="193" spans="1:9" s="77" customFormat="1" x14ac:dyDescent="0.3">
      <c r="A193" s="117"/>
      <c r="B193" s="118" t="s">
        <v>35</v>
      </c>
      <c r="C193" s="119"/>
      <c r="D193" s="120">
        <f>D191*D192</f>
        <v>0</v>
      </c>
      <c r="E193" s="120">
        <f t="shared" ref="E193:H193" si="88">E191*E192</f>
        <v>8400</v>
      </c>
      <c r="F193" s="120">
        <f t="shared" si="88"/>
        <v>4200</v>
      </c>
      <c r="G193" s="120">
        <f t="shared" si="88"/>
        <v>0</v>
      </c>
      <c r="H193" s="120">
        <f t="shared" si="88"/>
        <v>0</v>
      </c>
      <c r="I193" s="121">
        <f>SUM(D193:H193)</f>
        <v>12600</v>
      </c>
    </row>
    <row r="194" spans="1:9" s="77" customFormat="1" x14ac:dyDescent="0.3">
      <c r="A194" s="246"/>
      <c r="B194" s="110"/>
      <c r="C194" s="107"/>
      <c r="D194" s="247"/>
      <c r="E194" s="247"/>
      <c r="F194" s="247"/>
      <c r="G194" s="247"/>
      <c r="H194" s="247"/>
      <c r="I194" s="247"/>
    </row>
    <row r="195" spans="1:9" s="77" customFormat="1" ht="28.8" x14ac:dyDescent="0.3">
      <c r="A195" s="61" t="s">
        <v>211</v>
      </c>
      <c r="B195" s="62" t="s">
        <v>214</v>
      </c>
      <c r="C195" s="62"/>
      <c r="D195" s="62"/>
      <c r="E195" s="62"/>
      <c r="F195" s="62"/>
      <c r="G195" s="62"/>
      <c r="H195" s="62"/>
      <c r="I195" s="62"/>
    </row>
    <row r="196" spans="1:9" s="77" customFormat="1" x14ac:dyDescent="0.3">
      <c r="A196" s="246"/>
      <c r="B196" s="110"/>
      <c r="C196" s="107"/>
      <c r="D196" s="247"/>
      <c r="E196" s="247"/>
      <c r="F196" s="247"/>
      <c r="G196" s="247"/>
      <c r="H196" s="247"/>
      <c r="I196" s="247"/>
    </row>
    <row r="197" spans="1:9" s="77" customFormat="1" x14ac:dyDescent="0.3">
      <c r="A197" s="246"/>
      <c r="B197" s="110" t="str">
        <f>'TSP Summary Budget'!B62</f>
        <v>National consultants, developing/revising modules</v>
      </c>
      <c r="C197" s="107"/>
      <c r="D197" s="249"/>
      <c r="E197" s="249"/>
      <c r="F197" s="249"/>
      <c r="G197" s="249"/>
      <c r="H197" s="249"/>
      <c r="I197" s="249"/>
    </row>
    <row r="198" spans="1:9" s="77" customFormat="1" x14ac:dyDescent="0.3">
      <c r="A198" s="246"/>
      <c r="B198" s="248" t="s">
        <v>202</v>
      </c>
      <c r="C198" s="107"/>
      <c r="D198" s="249"/>
      <c r="E198" s="249">
        <v>6</v>
      </c>
      <c r="F198" s="249">
        <v>3</v>
      </c>
      <c r="G198" s="249">
        <v>3</v>
      </c>
      <c r="H198" s="249">
        <v>3</v>
      </c>
      <c r="I198" s="249"/>
    </row>
    <row r="199" spans="1:9" s="77" customFormat="1" x14ac:dyDescent="0.3">
      <c r="A199" s="246"/>
      <c r="B199" s="248" t="str">
        <f>B192</f>
        <v>Average cost of national consultant per month (gross)</v>
      </c>
      <c r="C199" s="122">
        <f>C192</f>
        <v>700</v>
      </c>
      <c r="D199" s="122">
        <f>C199</f>
        <v>700</v>
      </c>
      <c r="E199" s="122">
        <f t="shared" ref="E199:H199" si="89">D199</f>
        <v>700</v>
      </c>
      <c r="F199" s="122">
        <f t="shared" si="89"/>
        <v>700</v>
      </c>
      <c r="G199" s="122">
        <f t="shared" si="89"/>
        <v>700</v>
      </c>
      <c r="H199" s="122">
        <f t="shared" si="89"/>
        <v>700</v>
      </c>
      <c r="I199" s="249"/>
    </row>
    <row r="200" spans="1:9" s="77" customFormat="1" x14ac:dyDescent="0.3">
      <c r="A200" s="246"/>
      <c r="B200" s="118" t="s">
        <v>35</v>
      </c>
      <c r="C200" s="119"/>
      <c r="D200" s="120">
        <f>D198*D199</f>
        <v>0</v>
      </c>
      <c r="E200" s="120">
        <f t="shared" ref="E200:H200" si="90">E198*E199</f>
        <v>4200</v>
      </c>
      <c r="F200" s="120">
        <f t="shared" si="90"/>
        <v>2100</v>
      </c>
      <c r="G200" s="120">
        <f t="shared" si="90"/>
        <v>2100</v>
      </c>
      <c r="H200" s="120">
        <f t="shared" si="90"/>
        <v>2100</v>
      </c>
      <c r="I200" s="121">
        <f>SUM(D200:G200)</f>
        <v>8400</v>
      </c>
    </row>
    <row r="201" spans="1:9" s="77" customFormat="1" x14ac:dyDescent="0.3">
      <c r="A201" s="246"/>
      <c r="B201" s="110"/>
      <c r="C201" s="107"/>
      <c r="D201" s="249"/>
      <c r="E201" s="249"/>
      <c r="F201" s="249"/>
      <c r="G201" s="249"/>
      <c r="H201" s="249"/>
      <c r="I201" s="249"/>
    </row>
    <row r="202" spans="1:9" s="77" customFormat="1" ht="28.8" x14ac:dyDescent="0.3">
      <c r="A202" s="61" t="s">
        <v>212</v>
      </c>
      <c r="B202" s="62" t="s">
        <v>216</v>
      </c>
      <c r="C202" s="62"/>
      <c r="D202" s="62"/>
      <c r="E202" s="62"/>
      <c r="F202" s="62"/>
      <c r="G202" s="62"/>
      <c r="H202" s="62"/>
      <c r="I202" s="62"/>
    </row>
    <row r="203" spans="1:9" s="77" customFormat="1" x14ac:dyDescent="0.3">
      <c r="A203" s="246"/>
      <c r="B203" s="110"/>
      <c r="C203" s="107"/>
      <c r="D203" s="247"/>
      <c r="E203" s="247"/>
      <c r="F203" s="247"/>
      <c r="G203" s="247"/>
      <c r="H203" s="247"/>
      <c r="I203" s="247"/>
    </row>
    <row r="204" spans="1:9" s="77" customFormat="1" x14ac:dyDescent="0.3">
      <c r="A204" s="246"/>
      <c r="B204" s="110" t="str">
        <f>'TSP Summary Budget'!B64</f>
        <v>Training of trainers</v>
      </c>
      <c r="C204" s="107"/>
      <c r="D204" s="258"/>
      <c r="E204" s="258"/>
      <c r="F204" s="258"/>
      <c r="G204" s="258"/>
      <c r="H204" s="258"/>
      <c r="I204" s="258"/>
    </row>
    <row r="205" spans="1:9" s="77" customFormat="1" x14ac:dyDescent="0.3">
      <c r="A205" s="246"/>
      <c r="B205" s="248" t="s">
        <v>29</v>
      </c>
      <c r="C205" s="122">
        <f>Training!G106</f>
        <v>3500</v>
      </c>
      <c r="D205" s="249">
        <f>C205</f>
        <v>3500</v>
      </c>
      <c r="E205" s="249">
        <f t="shared" ref="E205:H205" si="91">D205</f>
        <v>3500</v>
      </c>
      <c r="F205" s="249">
        <f t="shared" si="91"/>
        <v>3500</v>
      </c>
      <c r="G205" s="249">
        <f t="shared" si="91"/>
        <v>3500</v>
      </c>
      <c r="H205" s="249">
        <f t="shared" si="91"/>
        <v>3500</v>
      </c>
      <c r="I205" s="259"/>
    </row>
    <row r="206" spans="1:9" s="77" customFormat="1" x14ac:dyDescent="0.3">
      <c r="A206" s="246"/>
      <c r="B206" s="261" t="s">
        <v>30</v>
      </c>
      <c r="C206" s="260">
        <f>Training!G124</f>
        <v>2000</v>
      </c>
      <c r="D206" s="262">
        <f>C206</f>
        <v>2000</v>
      </c>
      <c r="E206" s="262">
        <f t="shared" ref="E206:H206" si="92">D206</f>
        <v>2000</v>
      </c>
      <c r="F206" s="262">
        <f t="shared" si="92"/>
        <v>2000</v>
      </c>
      <c r="G206" s="262">
        <f t="shared" si="92"/>
        <v>2000</v>
      </c>
      <c r="H206" s="262">
        <f t="shared" si="92"/>
        <v>2000</v>
      </c>
      <c r="I206" s="263"/>
    </row>
    <row r="207" spans="1:9" s="77" customFormat="1" x14ac:dyDescent="0.3">
      <c r="A207" s="246"/>
      <c r="B207" s="248" t="s">
        <v>37</v>
      </c>
      <c r="C207" s="107"/>
      <c r="D207" s="259">
        <v>0</v>
      </c>
      <c r="E207" s="259">
        <v>3</v>
      </c>
      <c r="F207" s="259">
        <v>3</v>
      </c>
      <c r="G207" s="259">
        <v>4</v>
      </c>
      <c r="H207" s="259">
        <v>0</v>
      </c>
      <c r="I207" s="259"/>
    </row>
    <row r="208" spans="1:9" s="77" customFormat="1" x14ac:dyDescent="0.3">
      <c r="A208" s="246"/>
      <c r="B208" s="248" t="s">
        <v>38</v>
      </c>
      <c r="C208" s="107"/>
      <c r="D208" s="259">
        <v>0</v>
      </c>
      <c r="E208" s="259">
        <v>4</v>
      </c>
      <c r="F208" s="259">
        <v>4</v>
      </c>
      <c r="G208" s="259">
        <v>4</v>
      </c>
      <c r="H208" s="259">
        <v>4</v>
      </c>
      <c r="I208" s="259"/>
    </row>
    <row r="209" spans="1:9" s="77" customFormat="1" x14ac:dyDescent="0.3">
      <c r="A209" s="246"/>
      <c r="B209" s="110" t="s">
        <v>35</v>
      </c>
      <c r="C209" s="107"/>
      <c r="D209" s="247">
        <f>D205*D207+D206*D208</f>
        <v>0</v>
      </c>
      <c r="E209" s="247">
        <f t="shared" ref="E209:H209" si="93">E205*E207+E206*E208</f>
        <v>18500</v>
      </c>
      <c r="F209" s="247">
        <f t="shared" si="93"/>
        <v>18500</v>
      </c>
      <c r="G209" s="247">
        <f t="shared" si="93"/>
        <v>22000</v>
      </c>
      <c r="H209" s="247">
        <f t="shared" si="93"/>
        <v>8000</v>
      </c>
      <c r="I209" s="247">
        <f>SUM(D209:H209)</f>
        <v>67000</v>
      </c>
    </row>
    <row r="210" spans="1:9" s="77" customFormat="1" x14ac:dyDescent="0.3">
      <c r="A210" s="246"/>
      <c r="B210" s="110"/>
      <c r="C210" s="107"/>
      <c r="D210" s="247"/>
      <c r="E210" s="247"/>
      <c r="F210" s="247"/>
      <c r="G210" s="247"/>
      <c r="H210" s="247"/>
      <c r="I210" s="247"/>
    </row>
    <row r="211" spans="1:9" s="77" customFormat="1" ht="43.2" x14ac:dyDescent="0.3">
      <c r="A211" s="61" t="s">
        <v>193</v>
      </c>
      <c r="B211" s="62" t="s">
        <v>265</v>
      </c>
      <c r="C211" s="62"/>
      <c r="D211" s="62"/>
      <c r="E211" s="62"/>
      <c r="F211" s="62"/>
      <c r="G211" s="62"/>
      <c r="H211" s="62"/>
      <c r="I211" s="62"/>
    </row>
    <row r="212" spans="1:9" s="77" customFormat="1" x14ac:dyDescent="0.3">
      <c r="A212" s="246"/>
      <c r="B212" s="110"/>
      <c r="C212" s="107"/>
      <c r="D212" s="247"/>
      <c r="E212" s="247"/>
      <c r="F212" s="247"/>
      <c r="G212" s="247"/>
      <c r="H212" s="247"/>
      <c r="I212" s="247"/>
    </row>
    <row r="213" spans="1:9" s="77" customFormat="1" x14ac:dyDescent="0.3">
      <c r="A213" s="246"/>
      <c r="B213" s="110" t="str">
        <f>'TSP Summary Budget'!B67</f>
        <v>National consultants, M&amp;E of the pilot implmentation</v>
      </c>
      <c r="C213" s="107"/>
      <c r="D213" s="247"/>
      <c r="E213" s="247"/>
      <c r="F213" s="247"/>
      <c r="G213" s="247"/>
      <c r="H213" s="247"/>
      <c r="I213" s="247"/>
    </row>
    <row r="214" spans="1:9" s="77" customFormat="1" x14ac:dyDescent="0.3">
      <c r="A214" s="246"/>
      <c r="B214" s="248" t="s">
        <v>202</v>
      </c>
      <c r="C214" s="107"/>
      <c r="D214" s="249"/>
      <c r="E214" s="249">
        <v>0</v>
      </c>
      <c r="F214" s="249">
        <v>12</v>
      </c>
      <c r="G214" s="249">
        <v>24</v>
      </c>
      <c r="H214" s="249">
        <v>24</v>
      </c>
      <c r="I214" s="249"/>
    </row>
    <row r="215" spans="1:9" s="77" customFormat="1" x14ac:dyDescent="0.3">
      <c r="A215" s="246"/>
      <c r="B215" s="248" t="str">
        <f>B208</f>
        <v>No. of trainings at regional level</v>
      </c>
      <c r="C215" s="122">
        <f>C199</f>
        <v>700</v>
      </c>
      <c r="D215" s="122">
        <f>C215</f>
        <v>700</v>
      </c>
      <c r="E215" s="122">
        <f t="shared" ref="E215" si="94">D215</f>
        <v>700</v>
      </c>
      <c r="F215" s="122">
        <f t="shared" ref="F215" si="95">E215</f>
        <v>700</v>
      </c>
      <c r="G215" s="122">
        <f t="shared" ref="G215" si="96">F215</f>
        <v>700</v>
      </c>
      <c r="H215" s="122">
        <f t="shared" ref="H215" si="97">G215</f>
        <v>700</v>
      </c>
      <c r="I215" s="249"/>
    </row>
    <row r="216" spans="1:9" s="77" customFormat="1" x14ac:dyDescent="0.3">
      <c r="A216" s="246"/>
      <c r="B216" s="118" t="s">
        <v>35</v>
      </c>
      <c r="C216" s="119"/>
      <c r="D216" s="120">
        <f>D214*D215</f>
        <v>0</v>
      </c>
      <c r="E216" s="120">
        <f t="shared" ref="E216:H216" si="98">E214*E215</f>
        <v>0</v>
      </c>
      <c r="F216" s="120">
        <f t="shared" si="98"/>
        <v>8400</v>
      </c>
      <c r="G216" s="120">
        <f t="shared" si="98"/>
        <v>16800</v>
      </c>
      <c r="H216" s="120">
        <f t="shared" si="98"/>
        <v>16800</v>
      </c>
      <c r="I216" s="121">
        <f>SUM(D216:H216)</f>
        <v>42000</v>
      </c>
    </row>
    <row r="217" spans="1:9" s="77" customFormat="1" x14ac:dyDescent="0.3">
      <c r="A217" s="246"/>
      <c r="B217" s="110"/>
      <c r="C217" s="107"/>
      <c r="D217" s="247"/>
      <c r="E217" s="247"/>
      <c r="F217" s="247"/>
      <c r="G217" s="247"/>
      <c r="H217" s="247"/>
      <c r="I217" s="247"/>
    </row>
    <row r="218" spans="1:9" s="77" customFormat="1" ht="28.8" x14ac:dyDescent="0.3">
      <c r="A218" s="246"/>
      <c r="B218" s="110" t="str">
        <f>'TSP Summary Budget'!B69</f>
        <v>Trainings for TB providers (managers, PHC physicians, nurses)</v>
      </c>
      <c r="C218" s="107"/>
      <c r="D218" s="247"/>
      <c r="E218" s="247"/>
      <c r="F218" s="247"/>
      <c r="G218" s="247"/>
      <c r="H218" s="247"/>
      <c r="I218" s="247"/>
    </row>
    <row r="219" spans="1:9" s="77" customFormat="1" x14ac:dyDescent="0.3">
      <c r="A219" s="246"/>
      <c r="B219" s="248" t="s">
        <v>29</v>
      </c>
      <c r="C219" s="122">
        <f>Training!G213</f>
        <v>4400</v>
      </c>
      <c r="D219" s="249">
        <f>C219</f>
        <v>4400</v>
      </c>
      <c r="E219" s="249">
        <f t="shared" ref="E219:H219" si="99">D219</f>
        <v>4400</v>
      </c>
      <c r="F219" s="249">
        <f t="shared" si="99"/>
        <v>4400</v>
      </c>
      <c r="G219" s="249">
        <f t="shared" si="99"/>
        <v>4400</v>
      </c>
      <c r="H219" s="249">
        <f t="shared" si="99"/>
        <v>4400</v>
      </c>
      <c r="I219" s="259"/>
    </row>
    <row r="220" spans="1:9" s="77" customFormat="1" x14ac:dyDescent="0.3">
      <c r="A220" s="246"/>
      <c r="B220" s="261" t="s">
        <v>30</v>
      </c>
      <c r="C220" s="260">
        <f>Training!G230</f>
        <v>3800</v>
      </c>
      <c r="D220" s="262">
        <f>C220</f>
        <v>3800</v>
      </c>
      <c r="E220" s="262">
        <f t="shared" ref="E220:H220" si="100">D220</f>
        <v>3800</v>
      </c>
      <c r="F220" s="262">
        <f t="shared" si="100"/>
        <v>3800</v>
      </c>
      <c r="G220" s="262">
        <f t="shared" si="100"/>
        <v>3800</v>
      </c>
      <c r="H220" s="262">
        <f t="shared" si="100"/>
        <v>3800</v>
      </c>
      <c r="I220" s="263"/>
    </row>
    <row r="221" spans="1:9" s="77" customFormat="1" x14ac:dyDescent="0.3">
      <c r="A221" s="246"/>
      <c r="B221" s="248" t="s">
        <v>37</v>
      </c>
      <c r="C221" s="107"/>
      <c r="D221" s="259">
        <v>0</v>
      </c>
      <c r="E221" s="259">
        <v>0</v>
      </c>
      <c r="F221" s="259">
        <v>0</v>
      </c>
      <c r="G221" s="259">
        <v>10</v>
      </c>
      <c r="H221" s="259">
        <v>10</v>
      </c>
      <c r="I221" s="259"/>
    </row>
    <row r="222" spans="1:9" s="77" customFormat="1" x14ac:dyDescent="0.3">
      <c r="A222" s="246"/>
      <c r="B222" s="248" t="s">
        <v>38</v>
      </c>
      <c r="C222" s="107"/>
      <c r="D222" s="259">
        <v>0</v>
      </c>
      <c r="E222" s="259">
        <v>0</v>
      </c>
      <c r="F222" s="259">
        <v>0</v>
      </c>
      <c r="G222" s="259">
        <v>10</v>
      </c>
      <c r="H222" s="259">
        <v>10</v>
      </c>
      <c r="I222" s="259"/>
    </row>
    <row r="223" spans="1:9" s="77" customFormat="1" x14ac:dyDescent="0.3">
      <c r="A223" s="246"/>
      <c r="B223" s="110" t="s">
        <v>35</v>
      </c>
      <c r="C223" s="107"/>
      <c r="D223" s="247">
        <f>D219*D221+D220*D222</f>
        <v>0</v>
      </c>
      <c r="E223" s="247">
        <f t="shared" ref="E223:H223" si="101">E219*E221+E220*E222</f>
        <v>0</v>
      </c>
      <c r="F223" s="247">
        <f t="shared" si="101"/>
        <v>0</v>
      </c>
      <c r="G223" s="247">
        <f t="shared" si="101"/>
        <v>82000</v>
      </c>
      <c r="H223" s="247">
        <f t="shared" si="101"/>
        <v>82000</v>
      </c>
      <c r="I223" s="247">
        <f>SUM(D223:H223)</f>
        <v>164000</v>
      </c>
    </row>
    <row r="224" spans="1:9" s="77" customFormat="1" x14ac:dyDescent="0.3">
      <c r="A224" s="246"/>
      <c r="B224" s="110"/>
      <c r="C224" s="107"/>
      <c r="D224" s="247"/>
      <c r="E224" s="247"/>
      <c r="F224" s="247"/>
      <c r="G224" s="247"/>
      <c r="H224" s="247"/>
      <c r="I224" s="247"/>
    </row>
    <row r="225" spans="1:9" s="77" customFormat="1" ht="28.8" x14ac:dyDescent="0.3">
      <c r="A225" s="246"/>
      <c r="B225" s="110" t="str">
        <f>'TSP Summary Budget'!B68</f>
        <v>External technical assistance, Developing the scale-up plan for the national implmentation</v>
      </c>
      <c r="C225" s="107"/>
      <c r="D225" s="247"/>
      <c r="E225" s="247"/>
      <c r="F225" s="247"/>
      <c r="G225" s="247"/>
      <c r="H225" s="247"/>
      <c r="I225" s="247"/>
    </row>
    <row r="226" spans="1:9" s="77" customFormat="1" x14ac:dyDescent="0.3">
      <c r="A226" s="246"/>
      <c r="B226" s="90" t="s">
        <v>116</v>
      </c>
      <c r="C226" s="122">
        <f>C9</f>
        <v>10000</v>
      </c>
      <c r="D226" s="279">
        <f>C226</f>
        <v>10000</v>
      </c>
      <c r="E226" s="279">
        <f t="shared" ref="E226:H226" si="102">D226</f>
        <v>10000</v>
      </c>
      <c r="F226" s="279">
        <f t="shared" si="102"/>
        <v>10000</v>
      </c>
      <c r="G226" s="279">
        <f t="shared" si="102"/>
        <v>10000</v>
      </c>
      <c r="H226" s="279">
        <f t="shared" si="102"/>
        <v>10000</v>
      </c>
      <c r="I226" s="247"/>
    </row>
    <row r="227" spans="1:9" s="77" customFormat="1" x14ac:dyDescent="0.3">
      <c r="A227" s="246"/>
      <c r="B227" s="100" t="s">
        <v>162</v>
      </c>
      <c r="C227" s="107"/>
      <c r="D227" s="279">
        <v>0</v>
      </c>
      <c r="E227" s="279">
        <v>0</v>
      </c>
      <c r="F227" s="279">
        <v>0</v>
      </c>
      <c r="G227" s="279">
        <v>2</v>
      </c>
      <c r="H227" s="279">
        <v>0</v>
      </c>
      <c r="I227" s="247"/>
    </row>
    <row r="228" spans="1:9" s="77" customFormat="1" x14ac:dyDescent="0.3">
      <c r="A228" s="246"/>
      <c r="B228" s="118" t="s">
        <v>35</v>
      </c>
      <c r="C228" s="119"/>
      <c r="D228" s="120">
        <f t="shared" ref="D228:H228" si="103">D226*D227</f>
        <v>0</v>
      </c>
      <c r="E228" s="120">
        <f t="shared" si="103"/>
        <v>0</v>
      </c>
      <c r="F228" s="120">
        <f t="shared" si="103"/>
        <v>0</v>
      </c>
      <c r="G228" s="120">
        <f t="shared" si="103"/>
        <v>20000</v>
      </c>
      <c r="H228" s="120">
        <f t="shared" si="103"/>
        <v>0</v>
      </c>
      <c r="I228" s="121">
        <f>SUM(D228:G228)</f>
        <v>20000</v>
      </c>
    </row>
    <row r="229" spans="1:9" s="77" customFormat="1" x14ac:dyDescent="0.3">
      <c r="A229" s="246"/>
      <c r="B229" s="110"/>
      <c r="C229" s="107"/>
      <c r="D229" s="247"/>
      <c r="E229" s="247"/>
      <c r="F229" s="247"/>
      <c r="G229" s="247"/>
      <c r="H229" s="247"/>
      <c r="I229" s="247"/>
    </row>
    <row r="230" spans="1:9" ht="57.6" x14ac:dyDescent="0.3">
      <c r="A230" s="61" t="s">
        <v>195</v>
      </c>
      <c r="B230" s="62" t="s">
        <v>194</v>
      </c>
      <c r="C230" s="62"/>
      <c r="D230" s="62"/>
      <c r="E230" s="62"/>
      <c r="F230" s="62"/>
      <c r="G230" s="62"/>
      <c r="H230" s="62"/>
      <c r="I230" s="62"/>
    </row>
    <row r="231" spans="1:9" s="77" customFormat="1" x14ac:dyDescent="0.3">
      <c r="A231" s="114"/>
      <c r="B231" s="90"/>
      <c r="C231" s="91"/>
      <c r="D231" s="115"/>
      <c r="E231" s="115"/>
      <c r="F231" s="115"/>
      <c r="G231" s="115"/>
      <c r="H231" s="115"/>
      <c r="I231" s="116"/>
    </row>
    <row r="232" spans="1:9" s="77" customFormat="1" x14ac:dyDescent="0.3">
      <c r="A232" s="114"/>
      <c r="B232" s="226" t="str">
        <f>'TSP Summary Budget'!B71</f>
        <v>External technical assistance in developing the policy</v>
      </c>
      <c r="C232" s="86"/>
      <c r="D232" s="245"/>
      <c r="E232" s="245"/>
      <c r="F232" s="245"/>
      <c r="G232" s="245"/>
      <c r="H232" s="245"/>
      <c r="I232" s="116"/>
    </row>
    <row r="233" spans="1:9" s="77" customFormat="1" x14ac:dyDescent="0.3">
      <c r="A233" s="114"/>
      <c r="B233" s="90" t="s">
        <v>116</v>
      </c>
      <c r="C233" s="91">
        <f>TA!F50</f>
        <v>18700</v>
      </c>
      <c r="D233" s="91">
        <f>C233</f>
        <v>18700</v>
      </c>
      <c r="E233" s="91">
        <f t="shared" ref="E233:H233" si="104">D233</f>
        <v>18700</v>
      </c>
      <c r="F233" s="91">
        <f t="shared" si="104"/>
        <v>18700</v>
      </c>
      <c r="G233" s="91">
        <f t="shared" si="104"/>
        <v>18700</v>
      </c>
      <c r="H233" s="91">
        <f t="shared" si="104"/>
        <v>18700</v>
      </c>
      <c r="I233" s="116"/>
    </row>
    <row r="234" spans="1:9" x14ac:dyDescent="0.3">
      <c r="A234" s="99"/>
      <c r="B234" s="100" t="s">
        <v>162</v>
      </c>
      <c r="C234" s="86"/>
      <c r="D234" s="87">
        <v>0</v>
      </c>
      <c r="E234" s="87">
        <v>1</v>
      </c>
      <c r="F234" s="87">
        <v>0</v>
      </c>
      <c r="G234" s="87">
        <v>0</v>
      </c>
      <c r="H234" s="87">
        <v>0</v>
      </c>
      <c r="I234" s="88"/>
    </row>
    <row r="235" spans="1:9" s="77" customFormat="1" x14ac:dyDescent="0.3">
      <c r="A235" s="117"/>
      <c r="B235" s="118" t="s">
        <v>35</v>
      </c>
      <c r="C235" s="119"/>
      <c r="D235" s="120">
        <f>D233*D234</f>
        <v>0</v>
      </c>
      <c r="E235" s="120">
        <f>E233*E234</f>
        <v>18700</v>
      </c>
      <c r="F235" s="120">
        <f t="shared" ref="F235:H235" si="105">F233*F234</f>
        <v>0</v>
      </c>
      <c r="G235" s="120">
        <f t="shared" si="105"/>
        <v>0</v>
      </c>
      <c r="H235" s="120">
        <f t="shared" si="105"/>
        <v>0</v>
      </c>
      <c r="I235" s="121">
        <f>SUM(D235:H235)</f>
        <v>18700</v>
      </c>
    </row>
    <row r="236" spans="1:9" s="77" customFormat="1" x14ac:dyDescent="0.3">
      <c r="A236" s="78"/>
      <c r="B236" s="75"/>
      <c r="C236" s="60"/>
      <c r="D236" s="76"/>
      <c r="E236" s="76"/>
      <c r="F236" s="76"/>
      <c r="G236" s="76"/>
      <c r="H236" s="76"/>
      <c r="I236" s="76"/>
    </row>
    <row r="237" spans="1:9" s="77" customFormat="1" x14ac:dyDescent="0.3">
      <c r="A237" s="98"/>
      <c r="B237" s="104" t="str">
        <f>'TSP Summary Budget'!B72</f>
        <v xml:space="preserve">National consultants, developing policy </v>
      </c>
      <c r="C237" s="111"/>
      <c r="D237" s="112"/>
      <c r="E237" s="112"/>
      <c r="F237" s="112"/>
      <c r="G237" s="193"/>
      <c r="H237" s="193"/>
      <c r="I237" s="113"/>
    </row>
    <row r="238" spans="1:9" s="77" customFormat="1" x14ac:dyDescent="0.3">
      <c r="A238" s="114"/>
      <c r="B238" s="100" t="str">
        <f>B10</f>
        <v>Average cost of national consultant per month (gross)</v>
      </c>
      <c r="C238" s="91">
        <f>C39</f>
        <v>800</v>
      </c>
      <c r="D238" s="115">
        <f>C238</f>
        <v>800</v>
      </c>
      <c r="E238" s="115">
        <f>D238</f>
        <v>800</v>
      </c>
      <c r="F238" s="115">
        <f>E238</f>
        <v>800</v>
      </c>
      <c r="G238" s="91">
        <f>G39</f>
        <v>800</v>
      </c>
      <c r="H238" s="91">
        <f>H39</f>
        <v>800</v>
      </c>
      <c r="I238" s="116"/>
    </row>
    <row r="239" spans="1:9" x14ac:dyDescent="0.3">
      <c r="A239" s="99"/>
      <c r="B239" s="100" t="s">
        <v>36</v>
      </c>
      <c r="C239" s="86"/>
      <c r="D239" s="87"/>
      <c r="E239" s="87">
        <v>12</v>
      </c>
      <c r="F239" s="87">
        <v>0</v>
      </c>
      <c r="G239" s="87">
        <v>0</v>
      </c>
      <c r="H239" s="87">
        <v>0</v>
      </c>
      <c r="I239" s="88"/>
    </row>
    <row r="240" spans="1:9" s="77" customFormat="1" x14ac:dyDescent="0.3">
      <c r="A240" s="117"/>
      <c r="B240" s="118" t="s">
        <v>35</v>
      </c>
      <c r="C240" s="119"/>
      <c r="D240" s="120">
        <f>D238*D239</f>
        <v>0</v>
      </c>
      <c r="E240" s="120">
        <f t="shared" ref="E240:H240" si="106">E238*E239</f>
        <v>9600</v>
      </c>
      <c r="F240" s="120">
        <f t="shared" si="106"/>
        <v>0</v>
      </c>
      <c r="G240" s="120">
        <f t="shared" si="106"/>
        <v>0</v>
      </c>
      <c r="H240" s="120">
        <f t="shared" si="106"/>
        <v>0</v>
      </c>
      <c r="I240" s="121">
        <f>SUM(D240:G240)</f>
        <v>9600</v>
      </c>
    </row>
    <row r="241" spans="1:9" s="77" customFormat="1" x14ac:dyDescent="0.3">
      <c r="A241" s="246"/>
      <c r="B241" s="110"/>
      <c r="C241" s="107"/>
      <c r="D241" s="247"/>
      <c r="E241" s="247"/>
      <c r="F241" s="247"/>
      <c r="G241" s="247"/>
      <c r="H241" s="247"/>
      <c r="I241" s="247"/>
    </row>
    <row r="242" spans="1:9" s="77" customFormat="1" ht="43.2" x14ac:dyDescent="0.3">
      <c r="A242" s="61" t="s">
        <v>198</v>
      </c>
      <c r="B242" s="62" t="s">
        <v>199</v>
      </c>
      <c r="C242" s="62"/>
      <c r="D242" s="62"/>
      <c r="E242" s="62"/>
      <c r="F242" s="62"/>
      <c r="G242" s="62"/>
      <c r="H242" s="62"/>
      <c r="I242" s="62"/>
    </row>
    <row r="243" spans="1:9" s="77" customFormat="1" x14ac:dyDescent="0.3">
      <c r="A243" s="246"/>
      <c r="B243" s="110"/>
      <c r="C243" s="107"/>
      <c r="D243" s="247"/>
      <c r="E243" s="247"/>
      <c r="F243" s="247"/>
      <c r="G243" s="247"/>
      <c r="H243" s="247"/>
      <c r="I243" s="247"/>
    </row>
    <row r="244" spans="1:9" s="77" customFormat="1" x14ac:dyDescent="0.3">
      <c r="A244" s="246"/>
      <c r="B244" s="110" t="str">
        <f>'TSP Summary Budget'!B74</f>
        <v>Residency Trainning costs for 3 residents per year</v>
      </c>
      <c r="C244" s="107"/>
      <c r="D244" s="249"/>
      <c r="E244" s="249"/>
      <c r="F244" s="249"/>
      <c r="G244" s="249"/>
      <c r="H244" s="249"/>
      <c r="I244" s="249"/>
    </row>
    <row r="245" spans="1:9" s="77" customFormat="1" x14ac:dyDescent="0.3">
      <c r="A245" s="246"/>
      <c r="B245" s="248" t="s">
        <v>202</v>
      </c>
      <c r="C245" s="107"/>
      <c r="D245" s="249"/>
      <c r="E245" s="249">
        <v>3</v>
      </c>
      <c r="F245" s="249">
        <v>6</v>
      </c>
      <c r="G245" s="249">
        <v>9</v>
      </c>
      <c r="H245" s="249">
        <v>9</v>
      </c>
      <c r="I245" s="249"/>
    </row>
    <row r="246" spans="1:9" s="77" customFormat="1" x14ac:dyDescent="0.3">
      <c r="A246" s="246"/>
      <c r="B246" s="248" t="str">
        <f>B11</f>
        <v>'Standard' cost of Residency per year</v>
      </c>
      <c r="C246" s="122">
        <f>C11</f>
        <v>7000</v>
      </c>
      <c r="D246" s="122">
        <f>C246</f>
        <v>7000</v>
      </c>
      <c r="E246" s="122">
        <f t="shared" ref="E246:H246" si="107">D246</f>
        <v>7000</v>
      </c>
      <c r="F246" s="122">
        <f t="shared" si="107"/>
        <v>7000</v>
      </c>
      <c r="G246" s="122">
        <f t="shared" si="107"/>
        <v>7000</v>
      </c>
      <c r="H246" s="122">
        <f t="shared" si="107"/>
        <v>7000</v>
      </c>
      <c r="I246" s="249"/>
    </row>
    <row r="247" spans="1:9" s="77" customFormat="1" x14ac:dyDescent="0.3">
      <c r="A247" s="246"/>
      <c r="B247" s="118" t="s">
        <v>35</v>
      </c>
      <c r="C247" s="119"/>
      <c r="D247" s="120">
        <f>D245*D246</f>
        <v>0</v>
      </c>
      <c r="E247" s="120">
        <f t="shared" ref="E247:H247" si="108">E245*E246</f>
        <v>21000</v>
      </c>
      <c r="F247" s="120">
        <f t="shared" si="108"/>
        <v>42000</v>
      </c>
      <c r="G247" s="120">
        <f t="shared" si="108"/>
        <v>63000</v>
      </c>
      <c r="H247" s="120">
        <f t="shared" si="108"/>
        <v>63000</v>
      </c>
      <c r="I247" s="121">
        <f>SUM(D247:H247)</f>
        <v>189000</v>
      </c>
    </row>
    <row r="248" spans="1:9" s="77" customFormat="1" x14ac:dyDescent="0.3">
      <c r="A248" s="246"/>
      <c r="B248" s="110"/>
      <c r="C248" s="107"/>
      <c r="D248" s="249"/>
      <c r="E248" s="249"/>
      <c r="F248" s="249"/>
      <c r="G248" s="249"/>
      <c r="H248" s="249"/>
      <c r="I248" s="249"/>
    </row>
    <row r="249" spans="1:9" s="77" customFormat="1" ht="21.9" customHeight="1" x14ac:dyDescent="0.3">
      <c r="A249" s="61" t="s">
        <v>203</v>
      </c>
      <c r="B249" s="62" t="s">
        <v>204</v>
      </c>
      <c r="C249" s="62"/>
      <c r="D249" s="62"/>
      <c r="E249" s="62"/>
      <c r="F249" s="62"/>
      <c r="G249" s="62"/>
      <c r="H249" s="62"/>
      <c r="I249" s="62"/>
    </row>
    <row r="250" spans="1:9" s="77" customFormat="1" x14ac:dyDescent="0.3">
      <c r="A250" s="246"/>
      <c r="B250" s="110"/>
      <c r="C250" s="107"/>
      <c r="D250" s="247"/>
      <c r="E250" s="247"/>
      <c r="F250" s="247"/>
      <c r="G250" s="247"/>
      <c r="H250" s="247"/>
      <c r="I250" s="247"/>
    </row>
    <row r="251" spans="1:9" s="77" customFormat="1" x14ac:dyDescent="0.3">
      <c r="A251" s="246"/>
      <c r="B251" s="110" t="str">
        <f>'TSP Summary Budget'!B76</f>
        <v>Annual cost of updating TB care guidelines</v>
      </c>
      <c r="C251" s="107"/>
      <c r="D251" s="247"/>
      <c r="E251" s="247"/>
      <c r="F251" s="247"/>
      <c r="G251" s="247"/>
      <c r="H251" s="247"/>
      <c r="I251" s="247"/>
    </row>
    <row r="252" spans="1:9" s="77" customFormat="1" x14ac:dyDescent="0.3">
      <c r="A252" s="246"/>
      <c r="B252" s="248" t="s">
        <v>206</v>
      </c>
      <c r="C252" s="122">
        <v>4000</v>
      </c>
      <c r="D252" s="249">
        <v>0</v>
      </c>
      <c r="E252" s="249">
        <v>4000</v>
      </c>
      <c r="F252" s="249">
        <v>0</v>
      </c>
      <c r="G252" s="249">
        <f>D252</f>
        <v>0</v>
      </c>
      <c r="H252" s="249">
        <f>C252</f>
        <v>4000</v>
      </c>
      <c r="I252" s="249">
        <f>SUM(D252:H252)</f>
        <v>8000</v>
      </c>
    </row>
    <row r="253" spans="1:9" s="77" customFormat="1" x14ac:dyDescent="0.3">
      <c r="A253" s="246"/>
      <c r="B253" s="118" t="s">
        <v>35</v>
      </c>
      <c r="C253" s="119"/>
      <c r="D253" s="120">
        <f>D252</f>
        <v>0</v>
      </c>
      <c r="E253" s="120">
        <f t="shared" ref="E253:H253" si="109">E252</f>
        <v>4000</v>
      </c>
      <c r="F253" s="120">
        <f t="shared" si="109"/>
        <v>0</v>
      </c>
      <c r="G253" s="120">
        <f t="shared" si="109"/>
        <v>0</v>
      </c>
      <c r="H253" s="120">
        <f t="shared" si="109"/>
        <v>4000</v>
      </c>
      <c r="I253" s="121">
        <f>SUM(D253:H253)</f>
        <v>8000</v>
      </c>
    </row>
    <row r="254" spans="1:9" s="77" customFormat="1" x14ac:dyDescent="0.3">
      <c r="A254" s="246"/>
      <c r="B254" s="110"/>
      <c r="C254" s="107"/>
      <c r="D254" s="247"/>
      <c r="E254" s="247"/>
      <c r="F254" s="247"/>
      <c r="G254" s="247"/>
      <c r="H254" s="247"/>
      <c r="I254" s="247"/>
    </row>
    <row r="255" spans="1:9" s="77" customFormat="1" ht="28.8" x14ac:dyDescent="0.3">
      <c r="A255" s="250" t="s">
        <v>207</v>
      </c>
      <c r="B255" s="251" t="s">
        <v>208</v>
      </c>
      <c r="C255" s="62"/>
      <c r="D255" s="62"/>
      <c r="E255" s="62"/>
      <c r="F255" s="62"/>
      <c r="G255" s="62"/>
      <c r="H255" s="62"/>
      <c r="I255" s="62"/>
    </row>
    <row r="256" spans="1:9" s="254" customFormat="1" x14ac:dyDescent="0.3">
      <c r="A256" s="252"/>
      <c r="B256" s="253"/>
      <c r="C256" s="236"/>
      <c r="D256" s="236"/>
      <c r="E256" s="236"/>
      <c r="F256" s="236"/>
      <c r="G256" s="236"/>
      <c r="H256" s="236"/>
      <c r="I256" s="236"/>
    </row>
    <row r="257" spans="1:9" s="254" customFormat="1" x14ac:dyDescent="0.3">
      <c r="A257" s="252"/>
      <c r="B257" s="253" t="str">
        <f>'TSP Summary Budget'!B78</f>
        <v>National consultants, developing/revising modules</v>
      </c>
      <c r="C257" s="236"/>
      <c r="D257" s="236"/>
      <c r="E257" s="236"/>
      <c r="F257" s="236"/>
      <c r="G257" s="236"/>
      <c r="H257" s="236"/>
      <c r="I257" s="236"/>
    </row>
    <row r="258" spans="1:9" s="254" customFormat="1" x14ac:dyDescent="0.3">
      <c r="A258" s="252"/>
      <c r="B258" s="100" t="str">
        <f>B10</f>
        <v>Average cost of national consultant per month (gross)</v>
      </c>
      <c r="C258" s="91">
        <f>C59</f>
        <v>800</v>
      </c>
      <c r="D258" s="115">
        <f>C258</f>
        <v>800</v>
      </c>
      <c r="E258" s="115">
        <f>D258</f>
        <v>800</v>
      </c>
      <c r="F258" s="115">
        <f>E258</f>
        <v>800</v>
      </c>
      <c r="G258" s="91">
        <f>G59</f>
        <v>800</v>
      </c>
      <c r="H258" s="91">
        <f>H59</f>
        <v>800</v>
      </c>
      <c r="I258" s="116"/>
    </row>
    <row r="259" spans="1:9" s="254" customFormat="1" x14ac:dyDescent="0.3">
      <c r="A259" s="252"/>
      <c r="B259" s="248" t="s">
        <v>202</v>
      </c>
      <c r="C259" s="86"/>
      <c r="D259" s="87"/>
      <c r="E259" s="87">
        <v>12</v>
      </c>
      <c r="F259" s="87">
        <v>6</v>
      </c>
      <c r="G259" s="87">
        <v>0</v>
      </c>
      <c r="H259" s="87">
        <v>0</v>
      </c>
      <c r="I259" s="88"/>
    </row>
    <row r="260" spans="1:9" s="254" customFormat="1" x14ac:dyDescent="0.3">
      <c r="A260" s="252"/>
      <c r="B260" s="118" t="s">
        <v>35</v>
      </c>
      <c r="C260" s="119"/>
      <c r="D260" s="120">
        <f>D258*D259</f>
        <v>0</v>
      </c>
      <c r="E260" s="120">
        <f t="shared" ref="E260:H260" si="110">E258*E259</f>
        <v>9600</v>
      </c>
      <c r="F260" s="120">
        <f t="shared" si="110"/>
        <v>4800</v>
      </c>
      <c r="G260" s="120">
        <f t="shared" si="110"/>
        <v>0</v>
      </c>
      <c r="H260" s="120">
        <f t="shared" si="110"/>
        <v>0</v>
      </c>
      <c r="I260" s="121">
        <f>SUM(D260:G260)</f>
        <v>14400</v>
      </c>
    </row>
    <row r="261" spans="1:9" s="254" customFormat="1" x14ac:dyDescent="0.3">
      <c r="A261" s="252"/>
      <c r="B261" s="118"/>
      <c r="C261" s="107"/>
      <c r="D261" s="247"/>
      <c r="E261" s="247"/>
      <c r="F261" s="247"/>
      <c r="G261" s="247"/>
      <c r="H261" s="247"/>
      <c r="I261" s="247"/>
    </row>
    <row r="262" spans="1:9" s="254" customFormat="1" x14ac:dyDescent="0.3">
      <c r="A262" s="250" t="s">
        <v>218</v>
      </c>
      <c r="B262" s="251" t="s">
        <v>219</v>
      </c>
      <c r="C262" s="62"/>
      <c r="D262" s="62"/>
      <c r="E262" s="62"/>
      <c r="F262" s="62"/>
      <c r="G262" s="62"/>
      <c r="H262" s="62"/>
      <c r="I262" s="62"/>
    </row>
    <row r="263" spans="1:9" s="254" customFormat="1" x14ac:dyDescent="0.3">
      <c r="A263" s="252"/>
      <c r="B263" s="110"/>
      <c r="C263" s="107"/>
      <c r="D263" s="247"/>
      <c r="E263" s="247"/>
      <c r="F263" s="247"/>
      <c r="G263" s="247"/>
      <c r="H263" s="247"/>
      <c r="I263" s="247"/>
    </row>
    <row r="264" spans="1:9" s="254" customFormat="1" x14ac:dyDescent="0.3">
      <c r="A264" s="252"/>
      <c r="B264" s="110" t="str">
        <f>'TSP Summary Budget'!B80</f>
        <v>Training of trainers</v>
      </c>
      <c r="C264" s="107"/>
      <c r="D264" s="258"/>
      <c r="E264" s="258"/>
      <c r="F264" s="258"/>
      <c r="G264" s="258"/>
      <c r="H264" s="258"/>
      <c r="I264" s="258"/>
    </row>
    <row r="265" spans="1:9" s="254" customFormat="1" x14ac:dyDescent="0.3">
      <c r="A265" s="252"/>
      <c r="B265" s="248" t="s">
        <v>29</v>
      </c>
      <c r="C265" s="122">
        <v>4400</v>
      </c>
      <c r="D265" s="249">
        <v>4400</v>
      </c>
      <c r="E265" s="249">
        <v>4400</v>
      </c>
      <c r="F265" s="249">
        <v>4400</v>
      </c>
      <c r="G265" s="249">
        <v>4400</v>
      </c>
      <c r="H265" s="249">
        <v>4400</v>
      </c>
      <c r="I265" s="259"/>
    </row>
    <row r="266" spans="1:9" s="254" customFormat="1" x14ac:dyDescent="0.3">
      <c r="A266" s="252"/>
      <c r="B266" s="261" t="s">
        <v>30</v>
      </c>
      <c r="C266" s="260">
        <v>3800</v>
      </c>
      <c r="D266" s="262">
        <v>3800</v>
      </c>
      <c r="E266" s="262">
        <v>3800</v>
      </c>
      <c r="F266" s="262">
        <v>3800</v>
      </c>
      <c r="G266" s="262">
        <v>3800</v>
      </c>
      <c r="H266" s="262">
        <v>3800</v>
      </c>
      <c r="I266" s="263"/>
    </row>
    <row r="267" spans="1:9" s="254" customFormat="1" x14ac:dyDescent="0.3">
      <c r="A267" s="252"/>
      <c r="B267" s="248" t="s">
        <v>37</v>
      </c>
      <c r="C267" s="107"/>
      <c r="D267" s="259">
        <v>0</v>
      </c>
      <c r="E267" s="259">
        <v>3</v>
      </c>
      <c r="F267" s="259">
        <v>3</v>
      </c>
      <c r="G267" s="259">
        <v>0</v>
      </c>
      <c r="H267" s="259">
        <v>0</v>
      </c>
      <c r="I267" s="259"/>
    </row>
    <row r="268" spans="1:9" s="254" customFormat="1" x14ac:dyDescent="0.3">
      <c r="A268" s="252"/>
      <c r="B268" s="248" t="s">
        <v>38</v>
      </c>
      <c r="C268" s="107"/>
      <c r="D268" s="259">
        <v>0</v>
      </c>
      <c r="E268" s="259">
        <v>3</v>
      </c>
      <c r="F268" s="259">
        <v>3</v>
      </c>
      <c r="G268" s="259">
        <v>0</v>
      </c>
      <c r="H268" s="259">
        <v>0</v>
      </c>
      <c r="I268" s="259"/>
    </row>
    <row r="269" spans="1:9" s="254" customFormat="1" x14ac:dyDescent="0.3">
      <c r="A269" s="252"/>
      <c r="B269" s="110" t="s">
        <v>35</v>
      </c>
      <c r="C269" s="107"/>
      <c r="D269" s="247">
        <f>D265*D267+D266*D268</f>
        <v>0</v>
      </c>
      <c r="E269" s="247">
        <f t="shared" ref="E269:H269" si="111">E265*E267+E266*E268</f>
        <v>24600</v>
      </c>
      <c r="F269" s="247">
        <f t="shared" si="111"/>
        <v>24600</v>
      </c>
      <c r="G269" s="247">
        <f t="shared" si="111"/>
        <v>0</v>
      </c>
      <c r="H269" s="247">
        <f t="shared" si="111"/>
        <v>0</v>
      </c>
      <c r="I269" s="247">
        <f>SUM(D269:H269)</f>
        <v>49200</v>
      </c>
    </row>
    <row r="270" spans="1:9" s="254" customFormat="1" ht="14.4" customHeight="1" x14ac:dyDescent="0.3">
      <c r="A270" s="252"/>
      <c r="B270" s="110"/>
      <c r="C270" s="107"/>
      <c r="D270" s="247"/>
      <c r="E270" s="247"/>
      <c r="F270" s="247"/>
      <c r="G270" s="247"/>
      <c r="H270" s="247"/>
      <c r="I270" s="247"/>
    </row>
    <row r="271" spans="1:9" s="254" customFormat="1" x14ac:dyDescent="0.3">
      <c r="A271" s="61" t="s">
        <v>329</v>
      </c>
      <c r="B271" s="509" t="s">
        <v>330</v>
      </c>
      <c r="C271" s="509"/>
      <c r="D271" s="62"/>
      <c r="E271" s="62"/>
      <c r="F271" s="62"/>
      <c r="G271" s="62"/>
      <c r="H271" s="62"/>
      <c r="I271" s="62"/>
    </row>
    <row r="272" spans="1:9" s="254" customFormat="1" x14ac:dyDescent="0.3">
      <c r="A272" s="71"/>
      <c r="B272" s="21"/>
      <c r="I272" s="23"/>
    </row>
    <row r="273" spans="1:9" s="254" customFormat="1" ht="28.8" x14ac:dyDescent="0.3">
      <c r="A273" s="71"/>
      <c r="B273" s="21" t="str">
        <f>'TSP Summary Budget'!B83</f>
        <v>Operation and Maintenance (O&amp;M) for Health and Non-health equipment</v>
      </c>
      <c r="C273" s="19"/>
      <c r="D273" s="23"/>
      <c r="E273" s="23"/>
      <c r="F273" s="23"/>
      <c r="G273" s="23"/>
      <c r="H273" s="23"/>
      <c r="I273" s="23"/>
    </row>
    <row r="274" spans="1:9" s="254" customFormat="1" x14ac:dyDescent="0.3">
      <c r="A274" s="71"/>
      <c r="B274" s="382" t="s">
        <v>334</v>
      </c>
      <c r="C274" s="19">
        <v>110000</v>
      </c>
      <c r="D274" s="383">
        <f>C274</f>
        <v>110000</v>
      </c>
      <c r="E274" s="383">
        <f t="shared" ref="E274:H274" si="112">D274</f>
        <v>110000</v>
      </c>
      <c r="F274" s="383">
        <f t="shared" si="112"/>
        <v>110000</v>
      </c>
      <c r="G274" s="383">
        <f t="shared" si="112"/>
        <v>110000</v>
      </c>
      <c r="H274" s="383">
        <f t="shared" si="112"/>
        <v>110000</v>
      </c>
      <c r="I274" s="23"/>
    </row>
    <row r="275" spans="1:9" s="254" customFormat="1" x14ac:dyDescent="0.3">
      <c r="A275" s="71"/>
      <c r="B275" s="21" t="s">
        <v>335</v>
      </c>
      <c r="C275" s="19"/>
      <c r="D275" s="23">
        <f>D274</f>
        <v>110000</v>
      </c>
      <c r="E275" s="23">
        <f t="shared" ref="E275:H275" si="113">E274</f>
        <v>110000</v>
      </c>
      <c r="F275" s="23">
        <f t="shared" si="113"/>
        <v>110000</v>
      </c>
      <c r="G275" s="23">
        <f t="shared" si="113"/>
        <v>110000</v>
      </c>
      <c r="H275" s="23">
        <f t="shared" si="113"/>
        <v>110000</v>
      </c>
      <c r="I275" s="23">
        <f>SUM(D275:H275)</f>
        <v>550000</v>
      </c>
    </row>
    <row r="276" spans="1:9" x14ac:dyDescent="0.3">
      <c r="A276" s="101"/>
      <c r="B276" s="94"/>
      <c r="C276" s="103"/>
      <c r="D276" s="96"/>
      <c r="E276" s="96"/>
      <c r="F276" s="96"/>
      <c r="G276" s="96"/>
      <c r="H276" s="96"/>
      <c r="I276" s="97"/>
    </row>
    <row r="277" spans="1:9" ht="57.6" x14ac:dyDescent="0.3">
      <c r="A277" s="250" t="s">
        <v>221</v>
      </c>
      <c r="B277" s="251" t="s">
        <v>220</v>
      </c>
      <c r="C277" s="251"/>
      <c r="D277" s="251"/>
      <c r="E277" s="251"/>
      <c r="F277" s="251"/>
      <c r="G277" s="251"/>
      <c r="H277" s="251"/>
      <c r="I277" s="251"/>
    </row>
    <row r="278" spans="1:9" x14ac:dyDescent="0.3">
      <c r="A278" s="252"/>
      <c r="B278" s="110"/>
      <c r="C278" s="107"/>
      <c r="D278" s="247"/>
      <c r="E278" s="247"/>
      <c r="F278" s="247"/>
      <c r="G278" s="247"/>
      <c r="H278" s="247"/>
      <c r="I278" s="247"/>
    </row>
    <row r="279" spans="1:9" x14ac:dyDescent="0.3">
      <c r="A279" s="252"/>
      <c r="B279" s="110" t="str">
        <f>'TSP Summary Budget'!B87</f>
        <v>National consultants, M&amp;E of HIS</v>
      </c>
      <c r="C279" s="107"/>
      <c r="D279" s="247"/>
      <c r="E279" s="247"/>
      <c r="F279" s="247"/>
      <c r="G279" s="247"/>
      <c r="H279" s="247"/>
      <c r="I279" s="247"/>
    </row>
    <row r="280" spans="1:9" x14ac:dyDescent="0.3">
      <c r="A280" s="252"/>
      <c r="B280" s="248" t="str">
        <f>B258</f>
        <v>Average cost of national consultant per month (gross)</v>
      </c>
      <c r="C280" s="107">
        <v>700</v>
      </c>
      <c r="D280" s="249">
        <v>700</v>
      </c>
      <c r="E280" s="249">
        <v>700</v>
      </c>
      <c r="F280" s="249">
        <v>700</v>
      </c>
      <c r="G280" s="249">
        <v>700</v>
      </c>
      <c r="H280" s="249">
        <v>700</v>
      </c>
      <c r="I280" s="247"/>
    </row>
    <row r="281" spans="1:9" x14ac:dyDescent="0.3">
      <c r="A281" s="252"/>
      <c r="B281" s="248" t="str">
        <f>B259</f>
        <v>No of person-year</v>
      </c>
      <c r="C281" s="107"/>
      <c r="D281" s="249">
        <v>0</v>
      </c>
      <c r="E281" s="249">
        <v>12</v>
      </c>
      <c r="F281" s="249">
        <v>0</v>
      </c>
      <c r="G281" s="249">
        <v>0</v>
      </c>
      <c r="H281" s="249">
        <v>0</v>
      </c>
      <c r="I281" s="247"/>
    </row>
    <row r="282" spans="1:9" x14ac:dyDescent="0.3">
      <c r="A282" s="252"/>
      <c r="B282" s="118" t="s">
        <v>35</v>
      </c>
      <c r="C282" s="119"/>
      <c r="D282" s="262">
        <f>D280*D281</f>
        <v>0</v>
      </c>
      <c r="E282" s="262">
        <f t="shared" ref="E282:H282" si="114">E280*E281</f>
        <v>8400</v>
      </c>
      <c r="F282" s="262">
        <f t="shared" si="114"/>
        <v>0</v>
      </c>
      <c r="G282" s="262">
        <f t="shared" si="114"/>
        <v>0</v>
      </c>
      <c r="H282" s="262">
        <f t="shared" si="114"/>
        <v>0</v>
      </c>
      <c r="I282" s="121">
        <f>SUM(D282:G282)</f>
        <v>8400</v>
      </c>
    </row>
    <row r="283" spans="1:9" x14ac:dyDescent="0.3">
      <c r="A283" s="252"/>
      <c r="B283" s="110"/>
      <c r="C283" s="107"/>
      <c r="D283" s="247"/>
      <c r="E283" s="247"/>
      <c r="F283" s="247"/>
      <c r="G283" s="247"/>
      <c r="H283" s="247"/>
      <c r="I283" s="247"/>
    </row>
    <row r="284" spans="1:9" x14ac:dyDescent="0.3">
      <c r="A284" s="252"/>
      <c r="B284" s="110" t="str">
        <f>'TSP Summary Budget'!B88</f>
        <v>External technical assistance in assessing the HIS for HIV</v>
      </c>
      <c r="C284" s="107"/>
      <c r="D284" s="247"/>
      <c r="E284" s="247"/>
      <c r="F284" s="247"/>
      <c r="G284" s="247"/>
      <c r="H284" s="247"/>
      <c r="I284" s="247"/>
    </row>
    <row r="285" spans="1:9" x14ac:dyDescent="0.3">
      <c r="A285" s="252"/>
      <c r="B285" s="248" t="str">
        <f>B233</f>
        <v>Cost of 1 external TA unit</v>
      </c>
      <c r="C285" s="122">
        <f>C186</f>
        <v>10000</v>
      </c>
      <c r="D285" s="249">
        <f>C285</f>
        <v>10000</v>
      </c>
      <c r="E285" s="249">
        <f t="shared" ref="E285:H285" si="115">D285</f>
        <v>10000</v>
      </c>
      <c r="F285" s="249">
        <f t="shared" si="115"/>
        <v>10000</v>
      </c>
      <c r="G285" s="249">
        <f t="shared" si="115"/>
        <v>10000</v>
      </c>
      <c r="H285" s="249">
        <f t="shared" si="115"/>
        <v>10000</v>
      </c>
      <c r="I285" s="247"/>
    </row>
    <row r="286" spans="1:9" x14ac:dyDescent="0.3">
      <c r="A286" s="252"/>
      <c r="B286" s="100" t="s">
        <v>162</v>
      </c>
      <c r="C286" s="107"/>
      <c r="D286" s="249">
        <v>0</v>
      </c>
      <c r="E286" s="249">
        <v>1</v>
      </c>
      <c r="F286" s="249">
        <v>0</v>
      </c>
      <c r="G286" s="249">
        <v>0</v>
      </c>
      <c r="H286" s="249">
        <v>0</v>
      </c>
      <c r="I286" s="247"/>
    </row>
    <row r="287" spans="1:9" x14ac:dyDescent="0.3">
      <c r="A287" s="252"/>
      <c r="B287" s="110" t="s">
        <v>35</v>
      </c>
      <c r="C287" s="107"/>
      <c r="D287" s="249">
        <f>D285*D286</f>
        <v>0</v>
      </c>
      <c r="E287" s="249">
        <f t="shared" ref="E287:H287" si="116">E285*E286</f>
        <v>10000</v>
      </c>
      <c r="F287" s="249">
        <f t="shared" si="116"/>
        <v>0</v>
      </c>
      <c r="G287" s="249">
        <f t="shared" si="116"/>
        <v>0</v>
      </c>
      <c r="H287" s="249">
        <f t="shared" si="116"/>
        <v>0</v>
      </c>
      <c r="I287" s="247">
        <f>SUM(D287:H287)</f>
        <v>10000</v>
      </c>
    </row>
    <row r="288" spans="1:9" x14ac:dyDescent="0.3">
      <c r="A288" s="252"/>
      <c r="B288" s="110"/>
      <c r="C288" s="107"/>
      <c r="D288" s="247"/>
      <c r="E288" s="247"/>
      <c r="F288" s="247"/>
      <c r="G288" s="247"/>
      <c r="H288" s="247"/>
      <c r="I288" s="247"/>
    </row>
    <row r="289" spans="1:9" ht="57.6" x14ac:dyDescent="0.3">
      <c r="A289" s="250" t="s">
        <v>227</v>
      </c>
      <c r="B289" s="251" t="s">
        <v>224</v>
      </c>
      <c r="C289" s="251"/>
      <c r="D289" s="251"/>
      <c r="E289" s="251"/>
      <c r="F289" s="251"/>
      <c r="G289" s="251"/>
      <c r="H289" s="251"/>
      <c r="I289" s="251"/>
    </row>
    <row r="290" spans="1:9" x14ac:dyDescent="0.3">
      <c r="A290" s="252"/>
      <c r="B290" s="110"/>
      <c r="C290" s="107"/>
      <c r="D290" s="247"/>
      <c r="E290" s="247"/>
      <c r="F290" s="247"/>
      <c r="G290" s="247"/>
      <c r="H290" s="247"/>
      <c r="I290" s="247"/>
    </row>
    <row r="291" spans="1:9" x14ac:dyDescent="0.3">
      <c r="A291" s="252"/>
      <c r="B291" s="110" t="s">
        <v>222</v>
      </c>
      <c r="C291" s="107"/>
      <c r="D291" s="247"/>
      <c r="E291" s="247"/>
      <c r="F291" s="247"/>
      <c r="G291" s="247"/>
      <c r="H291" s="247"/>
      <c r="I291" s="247"/>
    </row>
    <row r="292" spans="1:9" x14ac:dyDescent="0.3">
      <c r="A292" s="252"/>
      <c r="B292" s="248" t="s">
        <v>28</v>
      </c>
      <c r="C292" s="107">
        <v>700</v>
      </c>
      <c r="D292" s="249">
        <v>700</v>
      </c>
      <c r="E292" s="249">
        <v>700</v>
      </c>
      <c r="F292" s="249">
        <v>700</v>
      </c>
      <c r="G292" s="249">
        <v>700</v>
      </c>
      <c r="H292" s="249">
        <v>700</v>
      </c>
      <c r="I292" s="247"/>
    </row>
    <row r="293" spans="1:9" x14ac:dyDescent="0.3">
      <c r="A293" s="252"/>
      <c r="B293" s="248" t="s">
        <v>202</v>
      </c>
      <c r="C293" s="107"/>
      <c r="D293" s="249">
        <v>0</v>
      </c>
      <c r="E293" s="249">
        <v>0</v>
      </c>
      <c r="F293" s="249">
        <v>12</v>
      </c>
      <c r="G293" s="249">
        <v>12</v>
      </c>
      <c r="H293" s="249">
        <v>0</v>
      </c>
      <c r="I293" s="247"/>
    </row>
    <row r="294" spans="1:9" x14ac:dyDescent="0.3">
      <c r="A294" s="252"/>
      <c r="B294" s="118" t="s">
        <v>35</v>
      </c>
      <c r="C294" s="119"/>
      <c r="D294" s="262">
        <f>D292*D293</f>
        <v>0</v>
      </c>
      <c r="E294" s="262">
        <f t="shared" ref="E294:H294" si="117">E292*E293</f>
        <v>0</v>
      </c>
      <c r="F294" s="262">
        <f t="shared" si="117"/>
        <v>8400</v>
      </c>
      <c r="G294" s="262">
        <f t="shared" si="117"/>
        <v>8400</v>
      </c>
      <c r="H294" s="262">
        <f t="shared" si="117"/>
        <v>0</v>
      </c>
      <c r="I294" s="121">
        <f>SUM(D294:G294)</f>
        <v>16800</v>
      </c>
    </row>
    <row r="295" spans="1:9" x14ac:dyDescent="0.3">
      <c r="A295" s="252"/>
      <c r="B295" s="110"/>
      <c r="C295" s="107"/>
      <c r="D295" s="247"/>
      <c r="E295" s="247"/>
      <c r="F295" s="247"/>
      <c r="G295" s="247"/>
      <c r="H295" s="247"/>
      <c r="I295" s="247"/>
    </row>
    <row r="296" spans="1:9" x14ac:dyDescent="0.3">
      <c r="A296" s="252"/>
      <c r="B296" s="110" t="s">
        <v>223</v>
      </c>
      <c r="C296" s="107"/>
      <c r="D296" s="247"/>
      <c r="E296" s="247"/>
      <c r="F296" s="247"/>
      <c r="G296" s="247"/>
      <c r="H296" s="247"/>
      <c r="I296" s="247"/>
    </row>
    <row r="297" spans="1:9" x14ac:dyDescent="0.3">
      <c r="A297" s="252"/>
      <c r="B297" s="248" t="s">
        <v>116</v>
      </c>
      <c r="C297" s="122">
        <f>TA!F50</f>
        <v>18700</v>
      </c>
      <c r="D297" s="249">
        <f>C297</f>
        <v>18700</v>
      </c>
      <c r="E297" s="249">
        <f t="shared" ref="E297:H297" si="118">D297</f>
        <v>18700</v>
      </c>
      <c r="F297" s="249">
        <f t="shared" si="118"/>
        <v>18700</v>
      </c>
      <c r="G297" s="249">
        <f t="shared" si="118"/>
        <v>18700</v>
      </c>
      <c r="H297" s="249">
        <f t="shared" si="118"/>
        <v>18700</v>
      </c>
      <c r="I297" s="247"/>
    </row>
    <row r="298" spans="1:9" x14ac:dyDescent="0.3">
      <c r="A298" s="252"/>
      <c r="B298" s="100" t="s">
        <v>162</v>
      </c>
      <c r="C298" s="107"/>
      <c r="D298" s="249">
        <v>0</v>
      </c>
      <c r="E298" s="249">
        <v>0</v>
      </c>
      <c r="F298" s="249">
        <v>0</v>
      </c>
      <c r="G298" s="249">
        <v>0</v>
      </c>
      <c r="H298" s="249">
        <v>0</v>
      </c>
      <c r="I298" s="247"/>
    </row>
    <row r="299" spans="1:9" x14ac:dyDescent="0.3">
      <c r="A299" s="252"/>
      <c r="B299" s="110" t="s">
        <v>35</v>
      </c>
      <c r="C299" s="107"/>
      <c r="D299" s="249">
        <f t="shared" ref="D299:H299" si="119">D297*D298</f>
        <v>0</v>
      </c>
      <c r="E299" s="249">
        <f t="shared" si="119"/>
        <v>0</v>
      </c>
      <c r="F299" s="249">
        <f t="shared" si="119"/>
        <v>0</v>
      </c>
      <c r="G299" s="249">
        <f t="shared" si="119"/>
        <v>0</v>
      </c>
      <c r="H299" s="249">
        <f t="shared" si="119"/>
        <v>0</v>
      </c>
      <c r="I299" s="121">
        <f>SUM(D299:G299)</f>
        <v>0</v>
      </c>
    </row>
    <row r="300" spans="1:9" x14ac:dyDescent="0.3">
      <c r="A300" s="252"/>
      <c r="B300" s="110"/>
      <c r="C300" s="107"/>
      <c r="D300" s="247"/>
      <c r="E300" s="247"/>
      <c r="F300" s="247"/>
      <c r="G300" s="247"/>
      <c r="H300" s="247"/>
      <c r="I300" s="247"/>
    </row>
    <row r="301" spans="1:9" ht="43.2" x14ac:dyDescent="0.3">
      <c r="A301" s="250" t="s">
        <v>229</v>
      </c>
      <c r="B301" s="251" t="s">
        <v>228</v>
      </c>
      <c r="C301" s="201"/>
      <c r="D301" s="201"/>
      <c r="E301" s="201"/>
      <c r="F301" s="201"/>
      <c r="G301" s="201"/>
      <c r="H301" s="201"/>
      <c r="I301" s="251"/>
    </row>
    <row r="302" spans="1:9" x14ac:dyDescent="0.3">
      <c r="A302" s="264"/>
      <c r="B302" s="265"/>
      <c r="C302" s="266"/>
      <c r="D302" s="266"/>
      <c r="E302" s="266"/>
      <c r="F302" s="266"/>
      <c r="G302" s="266"/>
      <c r="H302" s="266"/>
      <c r="I302" s="236"/>
    </row>
    <row r="303" spans="1:9" x14ac:dyDescent="0.3">
      <c r="A303" s="98"/>
      <c r="B303" s="104" t="str">
        <f>'TSP Summary Budget'!B94</f>
        <v>National consultants, TB information systems</v>
      </c>
      <c r="C303" s="83"/>
      <c r="D303" s="84"/>
      <c r="E303" s="84"/>
      <c r="F303" s="84"/>
      <c r="G303" s="183"/>
      <c r="H303" s="183"/>
      <c r="I303" s="85"/>
    </row>
    <row r="304" spans="1:9" x14ac:dyDescent="0.3">
      <c r="A304" s="99"/>
      <c r="B304" s="100" t="s">
        <v>36</v>
      </c>
      <c r="C304" s="86"/>
      <c r="D304" s="87">
        <v>12</v>
      </c>
      <c r="E304" s="87">
        <v>0</v>
      </c>
      <c r="F304" s="87">
        <v>0</v>
      </c>
      <c r="G304" s="87">
        <v>0</v>
      </c>
      <c r="H304" s="87">
        <v>0</v>
      </c>
      <c r="I304" s="88"/>
    </row>
    <row r="305" spans="1:9" x14ac:dyDescent="0.3">
      <c r="A305" s="99"/>
      <c r="B305" s="100" t="str">
        <f>B10</f>
        <v>Average cost of national consultant per month (gross)</v>
      </c>
      <c r="C305" s="91">
        <f>C10</f>
        <v>800</v>
      </c>
      <c r="D305" s="92">
        <f>C305</f>
        <v>800</v>
      </c>
      <c r="E305" s="92">
        <f>D305</f>
        <v>800</v>
      </c>
      <c r="F305" s="92">
        <f>E305</f>
        <v>800</v>
      </c>
      <c r="G305" s="92">
        <f t="shared" ref="G305:H305" si="120">F305</f>
        <v>800</v>
      </c>
      <c r="H305" s="92">
        <f t="shared" si="120"/>
        <v>800</v>
      </c>
      <c r="I305" s="88"/>
    </row>
    <row r="306" spans="1:9" x14ac:dyDescent="0.3">
      <c r="A306" s="101"/>
      <c r="B306" s="94" t="s">
        <v>35</v>
      </c>
      <c r="C306" s="103"/>
      <c r="D306" s="96">
        <f>D304*D305</f>
        <v>9600</v>
      </c>
      <c r="E306" s="96">
        <f t="shared" ref="E306:H306" si="121">E304*E305</f>
        <v>0</v>
      </c>
      <c r="F306" s="96">
        <f t="shared" si="121"/>
        <v>0</v>
      </c>
      <c r="G306" s="96">
        <f t="shared" si="121"/>
        <v>0</v>
      </c>
      <c r="H306" s="96">
        <f t="shared" si="121"/>
        <v>0</v>
      </c>
      <c r="I306" s="97">
        <f>SUM(D306:H306)</f>
        <v>9600</v>
      </c>
    </row>
    <row r="307" spans="1:9" x14ac:dyDescent="0.3">
      <c r="A307" s="220"/>
      <c r="B307" s="224"/>
      <c r="C307" s="86"/>
      <c r="D307" s="230"/>
      <c r="E307" s="230"/>
      <c r="F307" s="230"/>
      <c r="G307" s="230"/>
      <c r="H307" s="230"/>
      <c r="I307" s="230"/>
    </row>
    <row r="308" spans="1:9" ht="57.6" x14ac:dyDescent="0.3">
      <c r="A308" s="250" t="s">
        <v>231</v>
      </c>
      <c r="B308" s="251" t="s">
        <v>230</v>
      </c>
      <c r="C308" s="201"/>
      <c r="D308" s="201"/>
      <c r="E308" s="201"/>
      <c r="F308" s="201"/>
      <c r="G308" s="201"/>
      <c r="H308" s="201"/>
      <c r="I308" s="201"/>
    </row>
    <row r="309" spans="1:9" x14ac:dyDescent="0.3">
      <c r="A309" s="220"/>
      <c r="B309" s="224"/>
      <c r="C309" s="86"/>
      <c r="D309" s="230"/>
      <c r="E309" s="230"/>
      <c r="F309" s="230"/>
      <c r="G309" s="230"/>
      <c r="H309" s="230"/>
      <c r="I309" s="230"/>
    </row>
    <row r="310" spans="1:9" x14ac:dyDescent="0.3">
      <c r="A310" s="220"/>
      <c r="B310" s="224" t="str">
        <f>'TSP Summary Budget'!B96</f>
        <v>National consultants, TB information systems</v>
      </c>
      <c r="C310" s="86"/>
      <c r="D310" s="230"/>
      <c r="E310" s="230"/>
      <c r="F310" s="230"/>
      <c r="G310" s="230"/>
      <c r="H310" s="230"/>
      <c r="I310" s="230"/>
    </row>
    <row r="311" spans="1:9" x14ac:dyDescent="0.3">
      <c r="A311" s="220"/>
      <c r="B311" s="100" t="s">
        <v>36</v>
      </c>
      <c r="C311" s="86"/>
      <c r="D311" s="87">
        <v>0</v>
      </c>
      <c r="E311" s="87">
        <v>12</v>
      </c>
      <c r="F311" s="87">
        <v>12</v>
      </c>
      <c r="G311" s="87">
        <v>12</v>
      </c>
      <c r="H311" s="87">
        <v>12</v>
      </c>
      <c r="I311" s="88"/>
    </row>
    <row r="312" spans="1:9" x14ac:dyDescent="0.3">
      <c r="A312" s="220"/>
      <c r="B312" s="248" t="s">
        <v>28</v>
      </c>
      <c r="C312" s="91">
        <f>C292</f>
        <v>700</v>
      </c>
      <c r="D312" s="92">
        <f>C312</f>
        <v>700</v>
      </c>
      <c r="E312" s="92">
        <f>D312</f>
        <v>700</v>
      </c>
      <c r="F312" s="92">
        <f>E312</f>
        <v>700</v>
      </c>
      <c r="G312" s="92">
        <f t="shared" ref="G312:H312" si="122">F312</f>
        <v>700</v>
      </c>
      <c r="H312" s="92">
        <f t="shared" si="122"/>
        <v>700</v>
      </c>
      <c r="I312" s="88"/>
    </row>
    <row r="313" spans="1:9" x14ac:dyDescent="0.3">
      <c r="A313" s="220"/>
      <c r="B313" s="94" t="s">
        <v>35</v>
      </c>
      <c r="C313" s="103"/>
      <c r="D313" s="96">
        <f>D311*D312</f>
        <v>0</v>
      </c>
      <c r="E313" s="96">
        <f t="shared" ref="E313:H313" si="123">E311*E312</f>
        <v>8400</v>
      </c>
      <c r="F313" s="96">
        <f t="shared" si="123"/>
        <v>8400</v>
      </c>
      <c r="G313" s="96">
        <f t="shared" si="123"/>
        <v>8400</v>
      </c>
      <c r="H313" s="96">
        <f t="shared" si="123"/>
        <v>8400</v>
      </c>
      <c r="I313" s="97">
        <f>SUM(D313:H313)</f>
        <v>33600</v>
      </c>
    </row>
    <row r="314" spans="1:9" x14ac:dyDescent="0.3">
      <c r="A314" s="220"/>
      <c r="B314" s="224"/>
      <c r="C314" s="86"/>
      <c r="D314" s="230"/>
      <c r="E314" s="230"/>
      <c r="F314" s="230"/>
      <c r="G314" s="230"/>
      <c r="H314" s="230"/>
      <c r="I314" s="230"/>
    </row>
    <row r="315" spans="1:9" ht="28.8" x14ac:dyDescent="0.3">
      <c r="A315" s="220"/>
      <c r="B315" s="224" t="str">
        <f>'TSP Summary Budget'!B97</f>
        <v>External technical assistance in developing action plan for HIS for TB</v>
      </c>
      <c r="C315" s="86"/>
      <c r="D315" s="230"/>
      <c r="E315" s="230"/>
      <c r="F315" s="230"/>
      <c r="G315" s="230"/>
      <c r="H315" s="230"/>
      <c r="I315" s="230"/>
    </row>
    <row r="316" spans="1:9" x14ac:dyDescent="0.3">
      <c r="A316" s="220"/>
      <c r="B316" s="248" t="s">
        <v>116</v>
      </c>
      <c r="C316" s="122">
        <v>10000</v>
      </c>
      <c r="D316" s="249">
        <v>10000</v>
      </c>
      <c r="E316" s="249">
        <v>10000</v>
      </c>
      <c r="F316" s="249">
        <v>10000</v>
      </c>
      <c r="G316" s="249">
        <v>10000</v>
      </c>
      <c r="H316" s="249">
        <v>10000</v>
      </c>
      <c r="I316" s="247"/>
    </row>
    <row r="317" spans="1:9" x14ac:dyDescent="0.3">
      <c r="A317" s="220"/>
      <c r="B317" s="100" t="s">
        <v>162</v>
      </c>
      <c r="C317" s="107"/>
      <c r="D317" s="249">
        <v>0</v>
      </c>
      <c r="E317" s="249">
        <v>0.5</v>
      </c>
      <c r="F317" s="249">
        <v>0</v>
      </c>
      <c r="G317" s="249">
        <v>0</v>
      </c>
      <c r="H317" s="249">
        <v>0</v>
      </c>
      <c r="I317" s="247"/>
    </row>
    <row r="318" spans="1:9" x14ac:dyDescent="0.3">
      <c r="A318" s="220"/>
      <c r="B318" s="94" t="s">
        <v>35</v>
      </c>
      <c r="C318" s="103"/>
      <c r="D318" s="96">
        <f>D316*D317</f>
        <v>0</v>
      </c>
      <c r="E318" s="96">
        <f t="shared" ref="E318:H318" si="124">E316*E317</f>
        <v>5000</v>
      </c>
      <c r="F318" s="96">
        <f t="shared" si="124"/>
        <v>0</v>
      </c>
      <c r="G318" s="96">
        <f t="shared" si="124"/>
        <v>0</v>
      </c>
      <c r="H318" s="96">
        <f t="shared" si="124"/>
        <v>0</v>
      </c>
      <c r="I318" s="97">
        <f>SUM(D318:H318)</f>
        <v>5000</v>
      </c>
    </row>
    <row r="319" spans="1:9" x14ac:dyDescent="0.3">
      <c r="A319" s="220"/>
      <c r="B319" s="224"/>
      <c r="C319" s="86"/>
      <c r="D319" s="230"/>
      <c r="E319" s="230"/>
      <c r="F319" s="230"/>
      <c r="G319" s="230"/>
      <c r="H319" s="230"/>
      <c r="I319" s="230"/>
    </row>
    <row r="320" spans="1:9" x14ac:dyDescent="0.3">
      <c r="A320" s="250" t="s">
        <v>233</v>
      </c>
      <c r="B320" s="251" t="s">
        <v>232</v>
      </c>
      <c r="C320" s="206"/>
      <c r="D320" s="206"/>
      <c r="E320" s="206"/>
      <c r="F320" s="206"/>
      <c r="G320" s="206"/>
      <c r="H320" s="206"/>
      <c r="I320" s="206"/>
    </row>
    <row r="321" spans="1:9" x14ac:dyDescent="0.3">
      <c r="A321" s="220"/>
      <c r="B321" s="224"/>
      <c r="C321" s="86"/>
      <c r="D321" s="230"/>
      <c r="E321" s="230"/>
      <c r="F321" s="230"/>
      <c r="G321" s="230"/>
      <c r="H321" s="230"/>
      <c r="I321" s="230"/>
    </row>
    <row r="322" spans="1:9" x14ac:dyDescent="0.3">
      <c r="A322" s="220"/>
      <c r="B322" s="224" t="str">
        <f>'TSP Summary Budget'!B99</f>
        <v>Training in TB E -Module for TB managers and personnel</v>
      </c>
      <c r="C322" s="86"/>
      <c r="D322" s="230"/>
      <c r="E322" s="230"/>
      <c r="F322" s="230"/>
      <c r="G322" s="230"/>
      <c r="H322" s="230"/>
      <c r="I322" s="230"/>
    </row>
    <row r="323" spans="1:9" s="274" customFormat="1" x14ac:dyDescent="0.3">
      <c r="A323" s="220"/>
      <c r="B323" s="248" t="s">
        <v>29</v>
      </c>
      <c r="C323" s="122">
        <f>Training!G144</f>
        <v>3200</v>
      </c>
      <c r="D323" s="249">
        <f>C323</f>
        <v>3200</v>
      </c>
      <c r="E323" s="249">
        <f t="shared" ref="E323:H323" si="125">D323</f>
        <v>3200</v>
      </c>
      <c r="F323" s="249">
        <f t="shared" si="125"/>
        <v>3200</v>
      </c>
      <c r="G323" s="249">
        <f t="shared" si="125"/>
        <v>3200</v>
      </c>
      <c r="H323" s="249">
        <f t="shared" si="125"/>
        <v>3200</v>
      </c>
      <c r="I323" s="259"/>
    </row>
    <row r="324" spans="1:9" s="274" customFormat="1" x14ac:dyDescent="0.3">
      <c r="A324" s="220"/>
      <c r="B324" s="261" t="s">
        <v>30</v>
      </c>
      <c r="C324" s="260">
        <f>Training!G161</f>
        <v>2000</v>
      </c>
      <c r="D324" s="249">
        <f t="shared" ref="D324:H324" si="126">C324</f>
        <v>2000</v>
      </c>
      <c r="E324" s="249">
        <f t="shared" si="126"/>
        <v>2000</v>
      </c>
      <c r="F324" s="249">
        <f t="shared" si="126"/>
        <v>2000</v>
      </c>
      <c r="G324" s="249">
        <f t="shared" si="126"/>
        <v>2000</v>
      </c>
      <c r="H324" s="249">
        <f t="shared" si="126"/>
        <v>2000</v>
      </c>
      <c r="I324" s="263"/>
    </row>
    <row r="325" spans="1:9" x14ac:dyDescent="0.3">
      <c r="A325" s="220"/>
      <c r="B325" s="248" t="s">
        <v>37</v>
      </c>
      <c r="C325" s="107"/>
      <c r="D325" s="259">
        <v>0</v>
      </c>
      <c r="E325" s="259">
        <v>3</v>
      </c>
      <c r="F325" s="259">
        <v>2</v>
      </c>
      <c r="G325" s="259">
        <v>0</v>
      </c>
      <c r="H325" s="259">
        <v>0</v>
      </c>
      <c r="I325" s="259"/>
    </row>
    <row r="326" spans="1:9" x14ac:dyDescent="0.3">
      <c r="A326" s="220"/>
      <c r="B326" s="248" t="s">
        <v>38</v>
      </c>
      <c r="C326" s="107"/>
      <c r="D326" s="259">
        <v>0</v>
      </c>
      <c r="E326" s="259">
        <v>5</v>
      </c>
      <c r="F326" s="259">
        <v>5</v>
      </c>
      <c r="G326" s="259">
        <v>0</v>
      </c>
      <c r="H326" s="259">
        <v>0</v>
      </c>
      <c r="I326" s="259"/>
    </row>
    <row r="327" spans="1:9" x14ac:dyDescent="0.3">
      <c r="A327" s="220"/>
      <c r="B327" s="110" t="s">
        <v>35</v>
      </c>
      <c r="C327" s="107"/>
      <c r="D327" s="247">
        <f>D323*D325+D324*D326</f>
        <v>0</v>
      </c>
      <c r="E327" s="247">
        <f t="shared" ref="E327:H327" si="127">E323*E325+E324*E326</f>
        <v>19600</v>
      </c>
      <c r="F327" s="247">
        <f t="shared" si="127"/>
        <v>16400</v>
      </c>
      <c r="G327" s="247">
        <f t="shared" si="127"/>
        <v>0</v>
      </c>
      <c r="H327" s="247">
        <f t="shared" si="127"/>
        <v>0</v>
      </c>
      <c r="I327" s="247">
        <f>SUM(D327:H327)</f>
        <v>36000</v>
      </c>
    </row>
    <row r="328" spans="1:9" x14ac:dyDescent="0.3">
      <c r="A328" s="220"/>
      <c r="B328" s="224"/>
      <c r="C328" s="86"/>
      <c r="D328" s="230"/>
      <c r="E328" s="230"/>
      <c r="F328" s="230"/>
      <c r="G328" s="230"/>
      <c r="H328" s="230"/>
      <c r="I328" s="230"/>
    </row>
    <row r="329" spans="1:9" ht="28.65" customHeight="1" x14ac:dyDescent="0.3">
      <c r="A329" s="250" t="s">
        <v>239</v>
      </c>
      <c r="B329" s="251" t="s">
        <v>238</v>
      </c>
      <c r="C329" s="201"/>
      <c r="D329" s="201"/>
      <c r="E329" s="201"/>
      <c r="F329" s="201"/>
      <c r="G329" s="201"/>
      <c r="H329" s="201"/>
      <c r="I329" s="201"/>
    </row>
    <row r="330" spans="1:9" x14ac:dyDescent="0.3">
      <c r="A330" s="220"/>
      <c r="B330" s="224"/>
      <c r="C330" s="86"/>
      <c r="D330" s="230"/>
      <c r="E330" s="230"/>
      <c r="F330" s="230"/>
      <c r="G330" s="230"/>
      <c r="H330" s="230"/>
      <c r="I330" s="230"/>
    </row>
    <row r="331" spans="1:9" ht="28.8" x14ac:dyDescent="0.3">
      <c r="A331" s="220"/>
      <c r="B331" s="224" t="str">
        <f>'TSP Summary Budget'!B103</f>
        <v xml:space="preserve">National consultants, development of the Strategy and the Action Plan </v>
      </c>
      <c r="C331" s="86"/>
      <c r="D331" s="230"/>
      <c r="E331" s="230"/>
      <c r="F331" s="230"/>
      <c r="G331" s="230"/>
      <c r="H331" s="230"/>
      <c r="I331" s="230"/>
    </row>
    <row r="332" spans="1:9" x14ac:dyDescent="0.3">
      <c r="A332" s="220"/>
      <c r="B332" s="100" t="s">
        <v>36</v>
      </c>
      <c r="C332" s="86"/>
      <c r="D332" s="87">
        <v>0</v>
      </c>
      <c r="E332" s="87">
        <v>12</v>
      </c>
      <c r="F332" s="87">
        <v>0</v>
      </c>
      <c r="G332" s="87">
        <v>0</v>
      </c>
      <c r="H332" s="87">
        <v>0</v>
      </c>
      <c r="I332" s="88"/>
    </row>
    <row r="333" spans="1:9" x14ac:dyDescent="0.3">
      <c r="A333" s="220"/>
      <c r="B333" s="248" t="s">
        <v>28</v>
      </c>
      <c r="C333" s="91">
        <f>C312</f>
        <v>700</v>
      </c>
      <c r="D333" s="92">
        <f>C333</f>
        <v>700</v>
      </c>
      <c r="E333" s="92">
        <f>D333</f>
        <v>700</v>
      </c>
      <c r="F333" s="92">
        <f>E333</f>
        <v>700</v>
      </c>
      <c r="G333" s="92">
        <f t="shared" ref="G333:H333" si="128">F333</f>
        <v>700</v>
      </c>
      <c r="H333" s="92">
        <f t="shared" si="128"/>
        <v>700</v>
      </c>
      <c r="I333" s="88"/>
    </row>
    <row r="334" spans="1:9" x14ac:dyDescent="0.3">
      <c r="A334" s="220"/>
      <c r="B334" s="94" t="s">
        <v>35</v>
      </c>
      <c r="C334" s="103"/>
      <c r="D334" s="96">
        <f>D332*D333</f>
        <v>0</v>
      </c>
      <c r="E334" s="96">
        <f t="shared" ref="E334:H334" si="129">E332*E333</f>
        <v>8400</v>
      </c>
      <c r="F334" s="96">
        <f t="shared" si="129"/>
        <v>0</v>
      </c>
      <c r="G334" s="96">
        <f t="shared" si="129"/>
        <v>0</v>
      </c>
      <c r="H334" s="96">
        <f t="shared" si="129"/>
        <v>0</v>
      </c>
      <c r="I334" s="97">
        <f>SUM(D334:H334)</f>
        <v>8400</v>
      </c>
    </row>
    <row r="335" spans="1:9" x14ac:dyDescent="0.3">
      <c r="A335" s="220"/>
      <c r="B335" s="224"/>
      <c r="C335" s="86"/>
      <c r="D335" s="230"/>
      <c r="E335" s="230"/>
      <c r="F335" s="230"/>
      <c r="G335" s="230"/>
      <c r="H335" s="230"/>
      <c r="I335" s="230"/>
    </row>
    <row r="336" spans="1:9" ht="28.8" x14ac:dyDescent="0.3">
      <c r="A336" s="220"/>
      <c r="B336" s="224" t="str">
        <f>'TSP Summary Budget'!B104</f>
        <v>External technical assistance in developing the costed NSP and Action Plan for HIV/AIDS</v>
      </c>
      <c r="C336" s="86"/>
      <c r="D336" s="230"/>
      <c r="E336" s="230"/>
      <c r="F336" s="230"/>
      <c r="G336" s="230"/>
      <c r="H336" s="230"/>
      <c r="I336" s="230"/>
    </row>
    <row r="337" spans="1:9" x14ac:dyDescent="0.3">
      <c r="A337" s="220"/>
      <c r="B337" s="248" t="s">
        <v>116</v>
      </c>
      <c r="C337" s="122">
        <v>15000</v>
      </c>
      <c r="D337" s="249">
        <f>C337</f>
        <v>15000</v>
      </c>
      <c r="E337" s="249">
        <f t="shared" ref="E337:H337" si="130">D337</f>
        <v>15000</v>
      </c>
      <c r="F337" s="249">
        <f t="shared" si="130"/>
        <v>15000</v>
      </c>
      <c r="G337" s="249">
        <f t="shared" si="130"/>
        <v>15000</v>
      </c>
      <c r="H337" s="249">
        <f t="shared" si="130"/>
        <v>15000</v>
      </c>
      <c r="I337" s="247"/>
    </row>
    <row r="338" spans="1:9" x14ac:dyDescent="0.3">
      <c r="A338" s="220"/>
      <c r="B338" s="100" t="s">
        <v>162</v>
      </c>
      <c r="C338" s="107"/>
      <c r="D338" s="249">
        <v>0</v>
      </c>
      <c r="E338" s="249">
        <v>3</v>
      </c>
      <c r="F338" s="249">
        <v>0</v>
      </c>
      <c r="G338" s="249">
        <v>0</v>
      </c>
      <c r="H338" s="249">
        <v>0</v>
      </c>
      <c r="I338" s="247"/>
    </row>
    <row r="339" spans="1:9" x14ac:dyDescent="0.3">
      <c r="A339" s="220"/>
      <c r="B339" s="94" t="s">
        <v>35</v>
      </c>
      <c r="C339" s="103"/>
      <c r="D339" s="96">
        <f>D337*D338</f>
        <v>0</v>
      </c>
      <c r="E339" s="96">
        <f t="shared" ref="E339:H339" si="131">E337*E338</f>
        <v>45000</v>
      </c>
      <c r="F339" s="96">
        <f t="shared" si="131"/>
        <v>0</v>
      </c>
      <c r="G339" s="96">
        <f t="shared" si="131"/>
        <v>0</v>
      </c>
      <c r="H339" s="96">
        <f t="shared" si="131"/>
        <v>0</v>
      </c>
      <c r="I339" s="97">
        <f>SUM(D339:H339)</f>
        <v>45000</v>
      </c>
    </row>
    <row r="340" spans="1:9" x14ac:dyDescent="0.3">
      <c r="A340" s="220"/>
      <c r="B340" s="224"/>
      <c r="C340" s="86"/>
      <c r="D340" s="230"/>
      <c r="E340" s="230"/>
      <c r="F340" s="230"/>
      <c r="G340" s="230"/>
      <c r="H340" s="230"/>
      <c r="I340" s="230"/>
    </row>
    <row r="341" spans="1:9" ht="28.8" x14ac:dyDescent="0.3">
      <c r="A341" s="250" t="s">
        <v>239</v>
      </c>
      <c r="B341" s="251" t="s">
        <v>243</v>
      </c>
      <c r="C341" s="201"/>
      <c r="D341" s="201"/>
      <c r="E341" s="201"/>
      <c r="F341" s="201"/>
      <c r="G341" s="201"/>
      <c r="H341" s="201"/>
      <c r="I341" s="201"/>
    </row>
    <row r="342" spans="1:9" x14ac:dyDescent="0.3">
      <c r="A342" s="220"/>
      <c r="B342" s="224"/>
      <c r="C342" s="86"/>
      <c r="D342" s="230"/>
      <c r="E342" s="230"/>
      <c r="F342" s="230"/>
      <c r="G342" s="230"/>
      <c r="H342" s="230"/>
      <c r="I342" s="230"/>
    </row>
    <row r="343" spans="1:9" ht="28.8" x14ac:dyDescent="0.3">
      <c r="A343" s="220"/>
      <c r="B343" s="224" t="str">
        <f>'TSP Summary Budget'!B107</f>
        <v xml:space="preserve">National consultants, development of the Strategy and the Action Plan </v>
      </c>
      <c r="C343" s="86"/>
      <c r="D343" s="230"/>
      <c r="E343" s="230"/>
      <c r="F343" s="230"/>
      <c r="G343" s="230"/>
      <c r="H343" s="230"/>
      <c r="I343" s="230"/>
    </row>
    <row r="344" spans="1:9" x14ac:dyDescent="0.3">
      <c r="A344" s="220"/>
      <c r="B344" s="100" t="s">
        <v>36</v>
      </c>
      <c r="C344" s="86"/>
      <c r="D344" s="87">
        <v>0</v>
      </c>
      <c r="E344" s="87">
        <v>0</v>
      </c>
      <c r="F344" s="87">
        <v>0</v>
      </c>
      <c r="G344" s="87">
        <v>24</v>
      </c>
      <c r="H344" s="87"/>
      <c r="I344" s="88"/>
    </row>
    <row r="345" spans="1:9" x14ac:dyDescent="0.3">
      <c r="A345" s="220"/>
      <c r="B345" s="248" t="s">
        <v>28</v>
      </c>
      <c r="C345" s="91">
        <v>700</v>
      </c>
      <c r="D345" s="92">
        <f>C345</f>
        <v>700</v>
      </c>
      <c r="E345" s="92">
        <f>D345</f>
        <v>700</v>
      </c>
      <c r="F345" s="92">
        <f>E345</f>
        <v>700</v>
      </c>
      <c r="G345" s="92">
        <f t="shared" ref="G345:H345" si="132">F345</f>
        <v>700</v>
      </c>
      <c r="H345" s="92">
        <f t="shared" si="132"/>
        <v>700</v>
      </c>
      <c r="I345" s="88"/>
    </row>
    <row r="346" spans="1:9" x14ac:dyDescent="0.3">
      <c r="A346" s="220"/>
      <c r="B346" s="94" t="s">
        <v>35</v>
      </c>
      <c r="C346" s="103"/>
      <c r="D346" s="96">
        <f>D344*D345</f>
        <v>0</v>
      </c>
      <c r="E346" s="96">
        <f t="shared" ref="E346:H346" si="133">E344*E345</f>
        <v>0</v>
      </c>
      <c r="F346" s="96">
        <f t="shared" si="133"/>
        <v>0</v>
      </c>
      <c r="G346" s="96">
        <f t="shared" si="133"/>
        <v>16800</v>
      </c>
      <c r="H346" s="96">
        <f t="shared" si="133"/>
        <v>0</v>
      </c>
      <c r="I346" s="97">
        <f>SUM(D346:H346)</f>
        <v>16800</v>
      </c>
    </row>
    <row r="347" spans="1:9" x14ac:dyDescent="0.3">
      <c r="A347" s="220"/>
      <c r="B347" s="224"/>
      <c r="C347" s="86"/>
      <c r="D347" s="230"/>
      <c r="E347" s="230"/>
      <c r="F347" s="230"/>
      <c r="G347" s="230"/>
      <c r="H347" s="230"/>
      <c r="I347" s="230"/>
    </row>
    <row r="348" spans="1:9" ht="28.8" x14ac:dyDescent="0.3">
      <c r="A348" s="220"/>
      <c r="B348" s="224" t="str">
        <f>'TSP Summary Budget'!B108</f>
        <v xml:space="preserve">External technical assistance in developing the costed NSP and Action Plan for TB </v>
      </c>
      <c r="C348" s="86"/>
      <c r="D348" s="230"/>
      <c r="E348" s="230"/>
      <c r="F348" s="230"/>
      <c r="G348" s="230"/>
      <c r="H348" s="230"/>
      <c r="I348" s="230"/>
    </row>
    <row r="349" spans="1:9" x14ac:dyDescent="0.3">
      <c r="A349" s="220"/>
      <c r="B349" s="248" t="s">
        <v>116</v>
      </c>
      <c r="C349" s="122">
        <v>15000</v>
      </c>
      <c r="D349" s="249">
        <f>C349</f>
        <v>15000</v>
      </c>
      <c r="E349" s="249">
        <f t="shared" ref="E349:H349" si="134">D349</f>
        <v>15000</v>
      </c>
      <c r="F349" s="249">
        <f t="shared" si="134"/>
        <v>15000</v>
      </c>
      <c r="G349" s="249">
        <f t="shared" si="134"/>
        <v>15000</v>
      </c>
      <c r="H349" s="249">
        <f t="shared" si="134"/>
        <v>15000</v>
      </c>
      <c r="I349" s="247"/>
    </row>
    <row r="350" spans="1:9" x14ac:dyDescent="0.3">
      <c r="A350" s="220"/>
      <c r="B350" s="100" t="s">
        <v>162</v>
      </c>
      <c r="C350" s="107"/>
      <c r="D350" s="249">
        <v>0</v>
      </c>
      <c r="E350" s="249">
        <v>0</v>
      </c>
      <c r="F350" s="249">
        <v>0</v>
      </c>
      <c r="G350" s="249">
        <v>2</v>
      </c>
      <c r="H350" s="249">
        <v>0</v>
      </c>
      <c r="I350" s="247"/>
    </row>
    <row r="351" spans="1:9" x14ac:dyDescent="0.3">
      <c r="A351" s="220"/>
      <c r="B351" s="94" t="s">
        <v>35</v>
      </c>
      <c r="C351" s="103"/>
      <c r="D351" s="96">
        <f>D349*D350</f>
        <v>0</v>
      </c>
      <c r="E351" s="96">
        <f t="shared" ref="E351:H351" si="135">E349*E350</f>
        <v>0</v>
      </c>
      <c r="F351" s="96">
        <f t="shared" si="135"/>
        <v>0</v>
      </c>
      <c r="G351" s="96">
        <f t="shared" si="135"/>
        <v>30000</v>
      </c>
      <c r="H351" s="96">
        <f t="shared" si="135"/>
        <v>0</v>
      </c>
      <c r="I351" s="97">
        <f>SUM(D351:H351)</f>
        <v>30000</v>
      </c>
    </row>
    <row r="352" spans="1:9" x14ac:dyDescent="0.3">
      <c r="A352" s="220"/>
      <c r="B352" s="224"/>
      <c r="C352" s="86"/>
      <c r="D352" s="230"/>
      <c r="E352" s="230"/>
      <c r="F352" s="230"/>
      <c r="G352" s="230"/>
      <c r="H352" s="230"/>
      <c r="I352" s="230"/>
    </row>
    <row r="353" spans="1:9" ht="57.6" x14ac:dyDescent="0.3">
      <c r="A353" s="250" t="s">
        <v>246</v>
      </c>
      <c r="B353" s="251" t="s">
        <v>251</v>
      </c>
      <c r="C353" s="206"/>
      <c r="D353" s="206"/>
      <c r="E353" s="206"/>
      <c r="F353" s="206"/>
      <c r="G353" s="206"/>
      <c r="H353" s="207"/>
      <c r="I353" s="206"/>
    </row>
    <row r="354" spans="1:9" x14ac:dyDescent="0.3">
      <c r="A354" s="220"/>
      <c r="B354" s="224"/>
      <c r="C354" s="86"/>
      <c r="D354" s="230"/>
      <c r="E354" s="230"/>
      <c r="F354" s="230"/>
      <c r="G354" s="230"/>
      <c r="H354" s="230"/>
      <c r="I354" s="230"/>
    </row>
    <row r="355" spans="1:9" ht="28.8" x14ac:dyDescent="0.3">
      <c r="A355" s="220"/>
      <c r="B355" s="224" t="str">
        <f>'TSP Summary Budget'!B112</f>
        <v xml:space="preserve">National consultants, development of the communication and dis. strategy </v>
      </c>
      <c r="C355" s="86"/>
      <c r="D355" s="230"/>
      <c r="E355" s="230"/>
      <c r="F355" s="230"/>
      <c r="G355" s="230"/>
      <c r="H355" s="230"/>
      <c r="I355" s="230"/>
    </row>
    <row r="356" spans="1:9" x14ac:dyDescent="0.3">
      <c r="A356" s="220"/>
      <c r="B356" s="100" t="s">
        <v>36</v>
      </c>
      <c r="C356" s="86"/>
      <c r="D356" s="87">
        <v>0</v>
      </c>
      <c r="E356" s="87">
        <v>18</v>
      </c>
      <c r="F356" s="87">
        <v>0</v>
      </c>
      <c r="G356" s="87">
        <v>0</v>
      </c>
      <c r="H356" s="87">
        <v>0</v>
      </c>
      <c r="I356" s="88"/>
    </row>
    <row r="357" spans="1:9" x14ac:dyDescent="0.3">
      <c r="A357" s="220"/>
      <c r="B357" s="248" t="s">
        <v>28</v>
      </c>
      <c r="C357" s="91">
        <v>700</v>
      </c>
      <c r="D357" s="92">
        <f>C357</f>
        <v>700</v>
      </c>
      <c r="E357" s="92">
        <f>D357</f>
        <v>700</v>
      </c>
      <c r="F357" s="92">
        <f>E357</f>
        <v>700</v>
      </c>
      <c r="G357" s="92">
        <f t="shared" ref="G357:H357" si="136">F357</f>
        <v>700</v>
      </c>
      <c r="H357" s="92">
        <f t="shared" si="136"/>
        <v>700</v>
      </c>
      <c r="I357" s="88"/>
    </row>
    <row r="358" spans="1:9" x14ac:dyDescent="0.3">
      <c r="A358" s="220"/>
      <c r="B358" s="94" t="s">
        <v>35</v>
      </c>
      <c r="C358" s="103"/>
      <c r="D358" s="96">
        <f>D356*D357</f>
        <v>0</v>
      </c>
      <c r="E358" s="96">
        <f t="shared" ref="E358:H358" si="137">E356*E357</f>
        <v>12600</v>
      </c>
      <c r="F358" s="96">
        <f t="shared" si="137"/>
        <v>0</v>
      </c>
      <c r="G358" s="96">
        <f t="shared" si="137"/>
        <v>0</v>
      </c>
      <c r="H358" s="96">
        <f t="shared" si="137"/>
        <v>0</v>
      </c>
      <c r="I358" s="97">
        <f>SUM(D358:H358)</f>
        <v>12600</v>
      </c>
    </row>
    <row r="359" spans="1:9" x14ac:dyDescent="0.3">
      <c r="A359" s="220"/>
      <c r="B359" s="224"/>
      <c r="C359" s="86"/>
      <c r="D359" s="230"/>
      <c r="E359" s="230"/>
      <c r="F359" s="230"/>
      <c r="G359" s="230"/>
      <c r="H359" s="230"/>
      <c r="I359" s="230"/>
    </row>
    <row r="360" spans="1:9" ht="57.6" x14ac:dyDescent="0.3">
      <c r="A360" s="250" t="s">
        <v>248</v>
      </c>
      <c r="B360" s="251" t="s">
        <v>252</v>
      </c>
      <c r="C360" s="201"/>
      <c r="D360" s="201"/>
      <c r="E360" s="201"/>
      <c r="F360" s="201"/>
      <c r="G360" s="201"/>
      <c r="H360" s="202"/>
      <c r="I360" s="201"/>
    </row>
    <row r="361" spans="1:9" x14ac:dyDescent="0.3">
      <c r="A361" s="220"/>
      <c r="B361" s="224"/>
      <c r="C361" s="86"/>
      <c r="D361" s="230"/>
      <c r="E361" s="230"/>
      <c r="F361" s="230"/>
      <c r="G361" s="230"/>
      <c r="H361" s="230"/>
      <c r="I361" s="230"/>
    </row>
    <row r="362" spans="1:9" x14ac:dyDescent="0.3">
      <c r="A362" s="220"/>
      <c r="B362" s="224" t="str">
        <f>'TSP Summary Budget'!B114</f>
        <v>The reports development, printing and dissemination</v>
      </c>
      <c r="C362" s="86"/>
      <c r="D362" s="230"/>
      <c r="E362" s="230"/>
      <c r="F362" s="230"/>
      <c r="G362" s="230"/>
      <c r="H362" s="230"/>
      <c r="I362" s="230"/>
    </row>
    <row r="363" spans="1:9" x14ac:dyDescent="0.3">
      <c r="A363" s="220"/>
      <c r="B363" s="212" t="s">
        <v>250</v>
      </c>
      <c r="C363" s="225">
        <v>5000</v>
      </c>
      <c r="D363" s="225">
        <v>0</v>
      </c>
      <c r="E363" s="225">
        <f>C363</f>
        <v>5000</v>
      </c>
      <c r="F363" s="225">
        <f t="shared" ref="F363:H363" si="138">E363</f>
        <v>5000</v>
      </c>
      <c r="G363" s="225">
        <f t="shared" si="138"/>
        <v>5000</v>
      </c>
      <c r="H363" s="225">
        <f t="shared" si="138"/>
        <v>5000</v>
      </c>
      <c r="I363" s="230"/>
    </row>
    <row r="364" spans="1:9" x14ac:dyDescent="0.3">
      <c r="A364" s="220"/>
      <c r="B364" s="94" t="s">
        <v>35</v>
      </c>
      <c r="C364" s="103"/>
      <c r="D364" s="96">
        <f>D363</f>
        <v>0</v>
      </c>
      <c r="E364" s="96">
        <f t="shared" ref="E364:H364" si="139">E363</f>
        <v>5000</v>
      </c>
      <c r="F364" s="96">
        <f t="shared" si="139"/>
        <v>5000</v>
      </c>
      <c r="G364" s="96">
        <f t="shared" si="139"/>
        <v>5000</v>
      </c>
      <c r="H364" s="96">
        <f t="shared" si="139"/>
        <v>5000</v>
      </c>
      <c r="I364" s="97">
        <f>SUM(D364:H364)</f>
        <v>20000</v>
      </c>
    </row>
    <row r="365" spans="1:9" x14ac:dyDescent="0.3">
      <c r="A365" s="220"/>
      <c r="B365" s="224"/>
      <c r="C365" s="86"/>
      <c r="D365" s="230"/>
      <c r="E365" s="230"/>
      <c r="F365" s="230"/>
      <c r="G365" s="230"/>
      <c r="H365" s="230"/>
      <c r="I365" s="230"/>
    </row>
    <row r="366" spans="1:9" ht="28.8" x14ac:dyDescent="0.3">
      <c r="A366" s="250" t="s">
        <v>258</v>
      </c>
      <c r="B366" s="251" t="s">
        <v>257</v>
      </c>
      <c r="C366" s="201"/>
      <c r="D366" s="201"/>
      <c r="E366" s="201"/>
      <c r="F366" s="201"/>
      <c r="G366" s="201"/>
      <c r="H366" s="202"/>
      <c r="I366" s="201"/>
    </row>
    <row r="367" spans="1:9" x14ac:dyDescent="0.3">
      <c r="A367" s="220"/>
      <c r="B367" s="224"/>
      <c r="C367" s="86"/>
      <c r="D367" s="230"/>
      <c r="E367" s="230"/>
      <c r="F367" s="230"/>
      <c r="G367" s="230"/>
      <c r="H367" s="230"/>
      <c r="I367" s="230"/>
    </row>
    <row r="368" spans="1:9" x14ac:dyDescent="0.3">
      <c r="A368" s="220"/>
      <c r="B368" s="224" t="str">
        <f>'TSP Summary Budget'!B119</f>
        <v xml:space="preserve">Training of CSOs/CBOs staff </v>
      </c>
      <c r="C368" s="86"/>
      <c r="D368" s="230"/>
      <c r="E368" s="230"/>
      <c r="F368" s="230"/>
      <c r="G368" s="230"/>
      <c r="H368" s="230"/>
      <c r="I368" s="230"/>
    </row>
    <row r="369" spans="1:9" x14ac:dyDescent="0.3">
      <c r="A369" s="271"/>
      <c r="B369" s="272" t="str">
        <f>B12</f>
        <v>Average cost of training, central level</v>
      </c>
      <c r="C369" s="225">
        <f>C12</f>
        <v>4600</v>
      </c>
      <c r="D369" s="225">
        <f>C369</f>
        <v>4600</v>
      </c>
      <c r="E369" s="225">
        <f t="shared" ref="E369:H369" si="140">D369</f>
        <v>4600</v>
      </c>
      <c r="F369" s="225">
        <f t="shared" si="140"/>
        <v>4600</v>
      </c>
      <c r="G369" s="225">
        <f t="shared" si="140"/>
        <v>4600</v>
      </c>
      <c r="H369" s="225">
        <f t="shared" si="140"/>
        <v>4600</v>
      </c>
      <c r="I369" s="225"/>
    </row>
    <row r="370" spans="1:9" x14ac:dyDescent="0.3">
      <c r="A370" s="271"/>
      <c r="B370" s="272" t="s">
        <v>259</v>
      </c>
      <c r="C370" s="86"/>
      <c r="D370" s="273"/>
      <c r="E370" s="273">
        <v>1</v>
      </c>
      <c r="F370" s="273">
        <v>1</v>
      </c>
      <c r="G370" s="273"/>
      <c r="H370" s="273"/>
      <c r="I370" s="273"/>
    </row>
    <row r="371" spans="1:9" x14ac:dyDescent="0.3">
      <c r="A371" s="220"/>
      <c r="B371" s="94" t="s">
        <v>35</v>
      </c>
      <c r="C371" s="103"/>
      <c r="D371" s="96">
        <f>D369*D370</f>
        <v>0</v>
      </c>
      <c r="E371" s="96">
        <f t="shared" ref="E371:H371" si="141">E369*E370</f>
        <v>4600</v>
      </c>
      <c r="F371" s="96">
        <f t="shared" si="141"/>
        <v>4600</v>
      </c>
      <c r="G371" s="96">
        <f t="shared" si="141"/>
        <v>0</v>
      </c>
      <c r="H371" s="96">
        <f t="shared" si="141"/>
        <v>0</v>
      </c>
      <c r="I371" s="97">
        <f>SUM(D371:H371)</f>
        <v>9200</v>
      </c>
    </row>
    <row r="372" spans="1:9" x14ac:dyDescent="0.3">
      <c r="A372" s="220"/>
      <c r="B372" s="224"/>
      <c r="C372" s="86"/>
      <c r="D372" s="230"/>
      <c r="E372" s="230"/>
      <c r="F372" s="230"/>
      <c r="G372" s="230"/>
      <c r="H372" s="230"/>
      <c r="I372" s="230"/>
    </row>
    <row r="373" spans="1:9" ht="57.6" x14ac:dyDescent="0.3">
      <c r="A373" s="250" t="s">
        <v>269</v>
      </c>
      <c r="B373" s="251" t="s">
        <v>270</v>
      </c>
      <c r="C373" s="250"/>
      <c r="D373" s="251"/>
      <c r="E373" s="250"/>
      <c r="F373" s="251"/>
      <c r="G373" s="250"/>
      <c r="H373" s="251"/>
      <c r="I373" s="250"/>
    </row>
    <row r="374" spans="1:9" ht="20.100000000000001" customHeight="1" x14ac:dyDescent="0.3">
      <c r="A374" s="220"/>
      <c r="B374" s="224"/>
      <c r="C374" s="86"/>
      <c r="D374" s="230"/>
      <c r="E374" s="230"/>
      <c r="F374" s="230"/>
      <c r="G374" s="230"/>
      <c r="H374" s="230"/>
      <c r="I374" s="230"/>
    </row>
    <row r="375" spans="1:9" ht="28.8" x14ac:dyDescent="0.3">
      <c r="A375" s="220"/>
      <c r="B375" s="224" t="str">
        <f>'TSP Summary Budget'!B124</f>
        <v>External technical assistance, developing the quality improvement system implementation plan for TB</v>
      </c>
      <c r="C375" s="86"/>
      <c r="D375" s="230"/>
      <c r="E375" s="230"/>
      <c r="F375" s="230"/>
      <c r="G375" s="230"/>
      <c r="H375" s="230"/>
      <c r="I375" s="230"/>
    </row>
    <row r="376" spans="1:9" x14ac:dyDescent="0.3">
      <c r="A376" s="220"/>
      <c r="B376" s="248" t="s">
        <v>116</v>
      </c>
      <c r="C376" s="91">
        <v>15000</v>
      </c>
      <c r="D376" s="249">
        <f>C376</f>
        <v>15000</v>
      </c>
      <c r="E376" s="249">
        <f t="shared" ref="E376" si="142">D376</f>
        <v>15000</v>
      </c>
      <c r="F376" s="249">
        <f t="shared" ref="F376" si="143">E376</f>
        <v>15000</v>
      </c>
      <c r="G376" s="249">
        <f t="shared" ref="G376" si="144">F376</f>
        <v>15000</v>
      </c>
      <c r="H376" s="249">
        <f t="shared" ref="H376" si="145">G376</f>
        <v>15000</v>
      </c>
      <c r="I376" s="247"/>
    </row>
    <row r="377" spans="1:9" x14ac:dyDescent="0.3">
      <c r="A377" s="220"/>
      <c r="B377" s="100" t="s">
        <v>162</v>
      </c>
      <c r="C377" s="86"/>
      <c r="D377" s="249">
        <v>0</v>
      </c>
      <c r="E377" s="249">
        <v>2</v>
      </c>
      <c r="F377" s="249">
        <v>0</v>
      </c>
      <c r="G377" s="249">
        <v>0</v>
      </c>
      <c r="H377" s="249"/>
      <c r="I377" s="247"/>
    </row>
    <row r="378" spans="1:9" x14ac:dyDescent="0.3">
      <c r="A378" s="220"/>
      <c r="B378" s="94" t="s">
        <v>35</v>
      </c>
      <c r="C378" s="103"/>
      <c r="D378" s="96">
        <f>D376*D377</f>
        <v>0</v>
      </c>
      <c r="E378" s="96">
        <f t="shared" ref="E378:H378" si="146">E376*E377</f>
        <v>30000</v>
      </c>
      <c r="F378" s="96">
        <f t="shared" si="146"/>
        <v>0</v>
      </c>
      <c r="G378" s="96">
        <f t="shared" si="146"/>
        <v>0</v>
      </c>
      <c r="H378" s="96">
        <f t="shared" si="146"/>
        <v>0</v>
      </c>
      <c r="I378" s="97">
        <f>SUM(D378:H378)</f>
        <v>30000</v>
      </c>
    </row>
    <row r="379" spans="1:9" x14ac:dyDescent="0.3">
      <c r="A379" s="220"/>
      <c r="B379" s="224"/>
      <c r="C379" s="86"/>
      <c r="D379" s="230"/>
      <c r="E379" s="230"/>
      <c r="F379" s="230"/>
      <c r="G379" s="230"/>
      <c r="H379" s="230"/>
      <c r="I379" s="230"/>
    </row>
    <row r="380" spans="1:9" ht="28.8" x14ac:dyDescent="0.3">
      <c r="A380" s="220"/>
      <c r="B380" s="224" t="str">
        <f>'TSP Summary Budget'!B125</f>
        <v>Trainings for TB providers in quality assurance (managers, PHC physicians, nurses)</v>
      </c>
      <c r="C380" s="86"/>
      <c r="D380" s="230"/>
      <c r="E380" s="230"/>
      <c r="F380" s="230"/>
      <c r="G380" s="230"/>
      <c r="H380" s="230"/>
      <c r="I380" s="230"/>
    </row>
    <row r="381" spans="1:9" x14ac:dyDescent="0.3">
      <c r="A381" s="220"/>
      <c r="B381" s="90" t="str">
        <f>B12</f>
        <v>Average cost of training, central level</v>
      </c>
      <c r="C381" s="87">
        <f>C12</f>
        <v>4600</v>
      </c>
      <c r="D381" s="92">
        <f t="shared" ref="D381:D382" si="147">C381</f>
        <v>4600</v>
      </c>
      <c r="E381" s="92">
        <f t="shared" ref="E381:E382" si="148">D381</f>
        <v>4600</v>
      </c>
      <c r="F381" s="92">
        <f t="shared" ref="F381:F382" si="149">E381</f>
        <v>4600</v>
      </c>
      <c r="G381" s="92">
        <f t="shared" ref="G381:G382" si="150">F381</f>
        <v>4600</v>
      </c>
      <c r="H381" s="92">
        <f t="shared" ref="H381:H382" si="151">G381</f>
        <v>4600</v>
      </c>
      <c r="I381" s="87"/>
    </row>
    <row r="382" spans="1:9" x14ac:dyDescent="0.3">
      <c r="A382" s="220"/>
      <c r="B382" s="90" t="str">
        <f>B13</f>
        <v>Average cost of training, regional level</v>
      </c>
      <c r="C382" s="280">
        <f>C13</f>
        <v>2900</v>
      </c>
      <c r="D382" s="92">
        <f t="shared" si="147"/>
        <v>2900</v>
      </c>
      <c r="E382" s="92">
        <f t="shared" si="148"/>
        <v>2900</v>
      </c>
      <c r="F382" s="92">
        <f t="shared" si="149"/>
        <v>2900</v>
      </c>
      <c r="G382" s="92">
        <f t="shared" si="150"/>
        <v>2900</v>
      </c>
      <c r="H382" s="92">
        <f t="shared" si="151"/>
        <v>2900</v>
      </c>
      <c r="I382" s="87"/>
    </row>
    <row r="383" spans="1:9" x14ac:dyDescent="0.3">
      <c r="A383" s="220"/>
      <c r="B383" s="100" t="s">
        <v>37</v>
      </c>
      <c r="C383" s="86"/>
      <c r="D383" s="87">
        <v>2</v>
      </c>
      <c r="E383" s="87">
        <v>4</v>
      </c>
      <c r="F383" s="87">
        <v>4</v>
      </c>
      <c r="G383" s="87">
        <v>0</v>
      </c>
      <c r="H383" s="87">
        <v>0</v>
      </c>
      <c r="I383" s="87"/>
    </row>
    <row r="384" spans="1:9" x14ac:dyDescent="0.3">
      <c r="A384" s="71"/>
      <c r="B384" s="100" t="s">
        <v>38</v>
      </c>
      <c r="C384" s="86"/>
      <c r="D384" s="87">
        <v>12</v>
      </c>
      <c r="E384" s="87">
        <v>10</v>
      </c>
      <c r="F384" s="87">
        <v>10</v>
      </c>
      <c r="G384" s="87">
        <v>0</v>
      </c>
      <c r="H384" s="87">
        <v>0</v>
      </c>
      <c r="I384" s="87"/>
    </row>
    <row r="385" spans="1:9" x14ac:dyDescent="0.3">
      <c r="A385" s="98"/>
      <c r="B385" s="94" t="s">
        <v>35</v>
      </c>
      <c r="C385" s="103"/>
      <c r="D385" s="96">
        <f>D381*D383+D382*D384</f>
        <v>44000</v>
      </c>
      <c r="E385" s="96">
        <f t="shared" ref="E385:H385" si="152">E381*E383+E382*E384</f>
        <v>47400</v>
      </c>
      <c r="F385" s="96">
        <f t="shared" si="152"/>
        <v>47400</v>
      </c>
      <c r="G385" s="96">
        <f t="shared" si="152"/>
        <v>0</v>
      </c>
      <c r="H385" s="96">
        <f t="shared" si="152"/>
        <v>0</v>
      </c>
      <c r="I385" s="96">
        <f>SUM(D385:H385)</f>
        <v>138800</v>
      </c>
    </row>
    <row r="386" spans="1:9" x14ac:dyDescent="0.3">
      <c r="A386" s="99"/>
      <c r="B386" s="100"/>
      <c r="C386" s="91"/>
      <c r="D386" s="92"/>
      <c r="E386" s="92"/>
      <c r="F386" s="92"/>
      <c r="G386" s="92"/>
      <c r="H386" s="92"/>
      <c r="I386" s="88"/>
    </row>
    <row r="387" spans="1:9" ht="28.8" x14ac:dyDescent="0.3">
      <c r="A387" s="250" t="s">
        <v>276</v>
      </c>
      <c r="B387" s="251" t="s">
        <v>275</v>
      </c>
      <c r="C387" s="206"/>
      <c r="D387" s="206"/>
      <c r="E387" s="206"/>
      <c r="F387" s="206"/>
      <c r="G387" s="206"/>
      <c r="H387" s="206"/>
      <c r="I387" s="206"/>
    </row>
    <row r="388" spans="1:9" x14ac:dyDescent="0.3">
      <c r="A388" s="71"/>
      <c r="B388" s="21"/>
      <c r="C388" s="19"/>
      <c r="D388" s="23"/>
      <c r="E388" s="23"/>
      <c r="F388" s="23"/>
      <c r="G388" s="23"/>
      <c r="H388" s="23"/>
      <c r="I388" s="23"/>
    </row>
    <row r="389" spans="1:9" x14ac:dyDescent="0.3">
      <c r="A389" s="71"/>
      <c r="B389" s="21" t="str">
        <f>'TSP Summary Budget'!B129</f>
        <v>National consultants, the supply chain assessment</v>
      </c>
      <c r="C389" s="19"/>
      <c r="D389" s="23"/>
      <c r="E389" s="23"/>
      <c r="F389" s="23"/>
      <c r="G389" s="23"/>
      <c r="H389" s="23"/>
      <c r="I389" s="23"/>
    </row>
    <row r="390" spans="1:9" x14ac:dyDescent="0.3">
      <c r="A390" s="71"/>
      <c r="B390" s="100" t="s">
        <v>36</v>
      </c>
      <c r="C390" s="19"/>
      <c r="D390" s="283">
        <v>0</v>
      </c>
      <c r="E390" s="283">
        <v>12</v>
      </c>
      <c r="F390" s="283">
        <v>0</v>
      </c>
      <c r="G390" s="283">
        <v>0</v>
      </c>
      <c r="H390" s="283">
        <v>0</v>
      </c>
      <c r="I390" s="23"/>
    </row>
    <row r="391" spans="1:9" x14ac:dyDescent="0.3">
      <c r="A391" s="270"/>
      <c r="B391" s="281" t="str">
        <f>B10</f>
        <v>Average cost of national consultant per month (gross)</v>
      </c>
      <c r="C391" s="281">
        <f>C10</f>
        <v>800</v>
      </c>
      <c r="D391" s="282">
        <f>C391</f>
        <v>800</v>
      </c>
      <c r="E391" s="282">
        <f t="shared" ref="E391:H391" si="153">D391</f>
        <v>800</v>
      </c>
      <c r="F391" s="282">
        <f t="shared" si="153"/>
        <v>800</v>
      </c>
      <c r="G391" s="282">
        <f t="shared" si="153"/>
        <v>800</v>
      </c>
      <c r="H391" s="282">
        <f t="shared" si="153"/>
        <v>800</v>
      </c>
      <c r="I391" s="282"/>
    </row>
    <row r="392" spans="1:9" x14ac:dyDescent="0.3">
      <c r="A392" s="220"/>
      <c r="B392" s="94" t="s">
        <v>35</v>
      </c>
      <c r="C392" s="103"/>
      <c r="D392" s="96">
        <f>D390*D391</f>
        <v>0</v>
      </c>
      <c r="E392" s="96">
        <f t="shared" ref="E392:H392" si="154">E390*E391</f>
        <v>9600</v>
      </c>
      <c r="F392" s="96">
        <f t="shared" si="154"/>
        <v>0</v>
      </c>
      <c r="G392" s="96">
        <f t="shared" si="154"/>
        <v>0</v>
      </c>
      <c r="H392" s="96">
        <f t="shared" si="154"/>
        <v>0</v>
      </c>
      <c r="I392" s="97">
        <f>SUM(D392:H392)</f>
        <v>9600</v>
      </c>
    </row>
    <row r="393" spans="1:9" x14ac:dyDescent="0.3">
      <c r="A393" s="220"/>
      <c r="B393" s="272"/>
      <c r="C393" s="86"/>
      <c r="D393" s="273"/>
      <c r="E393" s="273"/>
      <c r="F393" s="273"/>
      <c r="G393" s="273"/>
      <c r="H393" s="273"/>
      <c r="I393" s="273"/>
    </row>
    <row r="394" spans="1:9" ht="43.2" x14ac:dyDescent="0.3">
      <c r="A394" s="250" t="s">
        <v>279</v>
      </c>
      <c r="B394" s="251" t="s">
        <v>285</v>
      </c>
      <c r="C394" s="206"/>
      <c r="D394" s="206"/>
      <c r="E394" s="206"/>
      <c r="F394" s="206"/>
      <c r="G394" s="206"/>
      <c r="H394" s="206"/>
      <c r="I394" s="206"/>
    </row>
    <row r="395" spans="1:9" x14ac:dyDescent="0.3">
      <c r="A395" s="220"/>
      <c r="B395" s="272"/>
      <c r="C395" s="86"/>
      <c r="D395" s="273"/>
      <c r="E395" s="273"/>
      <c r="F395" s="273"/>
      <c r="G395" s="273"/>
      <c r="H395" s="273"/>
      <c r="I395" s="273"/>
    </row>
    <row r="396" spans="1:9" x14ac:dyDescent="0.3">
      <c r="A396" s="220"/>
      <c r="B396" s="224" t="str">
        <f>'TSP Summary Budget'!B131</f>
        <v>National consultants, capacity building plan</v>
      </c>
      <c r="C396" s="86"/>
      <c r="D396" s="273"/>
      <c r="E396" s="273"/>
      <c r="F396" s="273"/>
      <c r="G396" s="273"/>
      <c r="H396" s="273"/>
      <c r="I396" s="273"/>
    </row>
    <row r="397" spans="1:9" x14ac:dyDescent="0.3">
      <c r="A397" s="220"/>
      <c r="B397" s="100" t="s">
        <v>36</v>
      </c>
      <c r="C397" s="19"/>
      <c r="D397" s="283">
        <v>0</v>
      </c>
      <c r="E397" s="283">
        <v>6</v>
      </c>
      <c r="F397" s="283">
        <v>0</v>
      </c>
      <c r="G397" s="283">
        <v>0</v>
      </c>
      <c r="H397" s="283">
        <v>0</v>
      </c>
      <c r="I397" s="23"/>
    </row>
    <row r="398" spans="1:9" x14ac:dyDescent="0.3">
      <c r="A398" s="220"/>
      <c r="B398" s="287" t="str">
        <f>B10</f>
        <v>Average cost of national consultant per month (gross)</v>
      </c>
      <c r="C398" s="287">
        <f>C10</f>
        <v>800</v>
      </c>
      <c r="D398" s="288">
        <f>C398</f>
        <v>800</v>
      </c>
      <c r="E398" s="288">
        <f t="shared" ref="E398:H398" si="155">D398</f>
        <v>800</v>
      </c>
      <c r="F398" s="288">
        <f t="shared" si="155"/>
        <v>800</v>
      </c>
      <c r="G398" s="288">
        <f t="shared" si="155"/>
        <v>800</v>
      </c>
      <c r="H398" s="288">
        <f t="shared" si="155"/>
        <v>800</v>
      </c>
      <c r="I398" s="230"/>
    </row>
    <row r="399" spans="1:9" s="77" customFormat="1" x14ac:dyDescent="0.3">
      <c r="A399" s="220"/>
      <c r="B399" s="94" t="s">
        <v>35</v>
      </c>
      <c r="C399" s="103"/>
      <c r="D399" s="96">
        <f>D397*D398</f>
        <v>0</v>
      </c>
      <c r="E399" s="96">
        <f t="shared" ref="E399:H399" si="156">E397*E398</f>
        <v>4800</v>
      </c>
      <c r="F399" s="96">
        <f t="shared" si="156"/>
        <v>0</v>
      </c>
      <c r="G399" s="96">
        <f t="shared" si="156"/>
        <v>0</v>
      </c>
      <c r="H399" s="96">
        <f t="shared" si="156"/>
        <v>0</v>
      </c>
      <c r="I399" s="97">
        <f>SUM(D399:H399)</f>
        <v>4800</v>
      </c>
    </row>
    <row r="400" spans="1:9" s="77" customFormat="1" x14ac:dyDescent="0.3">
      <c r="A400" s="220"/>
      <c r="B400" s="224"/>
      <c r="C400" s="86"/>
      <c r="D400" s="230"/>
      <c r="E400" s="230"/>
      <c r="F400" s="230"/>
      <c r="G400" s="230"/>
      <c r="H400" s="230"/>
      <c r="I400" s="230"/>
    </row>
    <row r="401" spans="1:9" s="77" customFormat="1" ht="28.8" x14ac:dyDescent="0.3">
      <c r="A401" s="220"/>
      <c r="B401" s="224" t="str">
        <f>'TSP Summary Budget'!B132</f>
        <v>Trainings, the national agency staff responsible for procurment</v>
      </c>
      <c r="C401" s="86"/>
      <c r="D401" s="230"/>
      <c r="E401" s="230"/>
      <c r="F401" s="230"/>
      <c r="G401" s="230"/>
      <c r="H401" s="230"/>
      <c r="I401" s="230"/>
    </row>
    <row r="402" spans="1:9" s="77" customFormat="1" x14ac:dyDescent="0.3">
      <c r="A402" s="220"/>
      <c r="B402" s="272" t="str">
        <f>B381</f>
        <v>Average cost of training, central level</v>
      </c>
      <c r="C402" s="225">
        <f>C381</f>
        <v>4600</v>
      </c>
      <c r="D402" s="225">
        <f>C402</f>
        <v>4600</v>
      </c>
      <c r="E402" s="225">
        <f t="shared" ref="E402" si="157">D402</f>
        <v>4600</v>
      </c>
      <c r="F402" s="225">
        <f t="shared" ref="F402" si="158">E402</f>
        <v>4600</v>
      </c>
      <c r="G402" s="225">
        <f t="shared" ref="G402" si="159">F402</f>
        <v>4600</v>
      </c>
      <c r="H402" s="225">
        <f t="shared" ref="H402" si="160">G402</f>
        <v>4600</v>
      </c>
      <c r="I402" s="225"/>
    </row>
    <row r="403" spans="1:9" s="77" customFormat="1" x14ac:dyDescent="0.3">
      <c r="A403" s="220"/>
      <c r="B403" s="272" t="s">
        <v>259</v>
      </c>
      <c r="C403" s="86"/>
      <c r="D403" s="273"/>
      <c r="E403" s="273">
        <v>2</v>
      </c>
      <c r="F403" s="273"/>
      <c r="G403" s="273"/>
      <c r="H403" s="273"/>
      <c r="I403" s="273"/>
    </row>
    <row r="404" spans="1:9" x14ac:dyDescent="0.3">
      <c r="A404" s="220"/>
      <c r="B404" s="94" t="s">
        <v>35</v>
      </c>
      <c r="C404" s="103"/>
      <c r="D404" s="96">
        <f>D402*D403</f>
        <v>0</v>
      </c>
      <c r="E404" s="96">
        <f t="shared" ref="E404:H404" si="161">E402*E403</f>
        <v>9200</v>
      </c>
      <c r="F404" s="96">
        <f t="shared" si="161"/>
        <v>0</v>
      </c>
      <c r="G404" s="96">
        <f t="shared" si="161"/>
        <v>0</v>
      </c>
      <c r="H404" s="96">
        <f t="shared" si="161"/>
        <v>0</v>
      </c>
      <c r="I404" s="97">
        <f>SUM(D404:H404)</f>
        <v>9200</v>
      </c>
    </row>
    <row r="405" spans="1:9" x14ac:dyDescent="0.3">
      <c r="A405" s="220"/>
      <c r="B405" s="224"/>
      <c r="C405" s="86"/>
      <c r="D405" s="230"/>
      <c r="E405" s="230"/>
      <c r="F405" s="230"/>
      <c r="G405" s="230"/>
      <c r="H405" s="230"/>
      <c r="I405" s="230"/>
    </row>
    <row r="406" spans="1:9" ht="28.8" x14ac:dyDescent="0.3">
      <c r="A406" s="250" t="s">
        <v>286</v>
      </c>
      <c r="B406" s="251" t="s">
        <v>288</v>
      </c>
      <c r="C406" s="206"/>
      <c r="D406" s="206"/>
      <c r="E406" s="206"/>
      <c r="F406" s="206"/>
      <c r="G406" s="206"/>
      <c r="H406" s="206"/>
      <c r="I406" s="206"/>
    </row>
    <row r="407" spans="1:9" x14ac:dyDescent="0.3">
      <c r="A407" s="71"/>
      <c r="B407" s="21"/>
      <c r="C407" s="19"/>
      <c r="D407" s="23"/>
      <c r="E407" s="23"/>
      <c r="F407" s="23"/>
      <c r="G407" s="23"/>
      <c r="H407" s="23"/>
      <c r="I407" s="23"/>
    </row>
    <row r="408" spans="1:9" x14ac:dyDescent="0.3">
      <c r="A408" s="71"/>
      <c r="B408" s="21" t="str">
        <f>'TSP Summary Budget'!B135</f>
        <v>National consultants, the supply chain assessment</v>
      </c>
      <c r="C408" s="19"/>
      <c r="D408" s="23"/>
      <c r="E408" s="23"/>
      <c r="F408" s="23"/>
      <c r="G408" s="23"/>
      <c r="H408" s="23"/>
      <c r="I408" s="23"/>
    </row>
    <row r="409" spans="1:9" s="77" customFormat="1" x14ac:dyDescent="0.3">
      <c r="A409" s="71"/>
      <c r="B409" s="100" t="s">
        <v>36</v>
      </c>
      <c r="C409" s="19"/>
      <c r="D409" s="283">
        <v>0</v>
      </c>
      <c r="E409" s="283">
        <v>12</v>
      </c>
      <c r="F409" s="283">
        <v>0</v>
      </c>
      <c r="G409" s="283">
        <v>0</v>
      </c>
      <c r="H409" s="283">
        <v>0</v>
      </c>
      <c r="I409" s="23"/>
    </row>
    <row r="410" spans="1:9" s="77" customFormat="1" x14ac:dyDescent="0.3">
      <c r="A410" s="270"/>
      <c r="B410" s="281" t="str">
        <f>B398</f>
        <v>Average cost of national consultant per month (gross)</v>
      </c>
      <c r="C410" s="281">
        <f>C398</f>
        <v>800</v>
      </c>
      <c r="D410" s="282">
        <f>C410</f>
        <v>800</v>
      </c>
      <c r="E410" s="282">
        <f t="shared" ref="E410" si="162">D410</f>
        <v>800</v>
      </c>
      <c r="F410" s="282">
        <f t="shared" ref="F410" si="163">E410</f>
        <v>800</v>
      </c>
      <c r="G410" s="282">
        <f t="shared" ref="G410" si="164">F410</f>
        <v>800</v>
      </c>
      <c r="H410" s="282">
        <f t="shared" ref="H410" si="165">G410</f>
        <v>800</v>
      </c>
      <c r="I410" s="282"/>
    </row>
    <row r="411" spans="1:9" s="77" customFormat="1" x14ac:dyDescent="0.3">
      <c r="A411" s="220"/>
      <c r="B411" s="94" t="s">
        <v>35</v>
      </c>
      <c r="C411" s="103"/>
      <c r="D411" s="96">
        <f>D409*D410</f>
        <v>0</v>
      </c>
      <c r="E411" s="96">
        <f t="shared" ref="E411:H411" si="166">E409*E410</f>
        <v>9600</v>
      </c>
      <c r="F411" s="96">
        <f t="shared" si="166"/>
        <v>0</v>
      </c>
      <c r="G411" s="96">
        <f t="shared" si="166"/>
        <v>0</v>
      </c>
      <c r="H411" s="96">
        <f t="shared" si="166"/>
        <v>0</v>
      </c>
      <c r="I411" s="97">
        <f>SUM(D411:H411)</f>
        <v>9600</v>
      </c>
    </row>
    <row r="412" spans="1:9" x14ac:dyDescent="0.3">
      <c r="A412" s="220"/>
      <c r="B412" s="272"/>
      <c r="C412" s="86"/>
      <c r="D412" s="273"/>
      <c r="E412" s="273"/>
      <c r="F412" s="273"/>
      <c r="G412" s="273"/>
      <c r="H412" s="273"/>
      <c r="I412" s="273"/>
    </row>
    <row r="413" spans="1:9" ht="31.2" customHeight="1" x14ac:dyDescent="0.3">
      <c r="A413" s="250" t="s">
        <v>287</v>
      </c>
      <c r="B413" s="251" t="s">
        <v>289</v>
      </c>
      <c r="C413" s="206"/>
      <c r="D413" s="206"/>
      <c r="E413" s="206"/>
      <c r="F413" s="206"/>
      <c r="G413" s="206"/>
      <c r="H413" s="206"/>
      <c r="I413" s="206"/>
    </row>
    <row r="414" spans="1:9" x14ac:dyDescent="0.3">
      <c r="A414" s="220"/>
      <c r="B414" s="272"/>
      <c r="C414" s="86"/>
      <c r="D414" s="273"/>
      <c r="E414" s="273"/>
      <c r="F414" s="273"/>
      <c r="G414" s="273"/>
      <c r="H414" s="273"/>
      <c r="I414" s="273"/>
    </row>
    <row r="415" spans="1:9" ht="28.8" x14ac:dyDescent="0.3">
      <c r="A415" s="220"/>
      <c r="B415" s="224" t="str">
        <f>'TSP Summary Budget'!B137</f>
        <v>National consultants, capacity building plan, master trainers</v>
      </c>
      <c r="C415" s="86"/>
      <c r="D415" s="273"/>
      <c r="E415" s="273"/>
      <c r="F415" s="273"/>
      <c r="G415" s="273"/>
      <c r="H415" s="273"/>
      <c r="I415" s="273"/>
    </row>
    <row r="416" spans="1:9" x14ac:dyDescent="0.3">
      <c r="A416" s="220"/>
      <c r="B416" s="100" t="s">
        <v>36</v>
      </c>
      <c r="C416" s="19"/>
      <c r="D416" s="283">
        <v>0</v>
      </c>
      <c r="E416" s="283">
        <v>0</v>
      </c>
      <c r="F416" s="283">
        <v>6</v>
      </c>
      <c r="G416" s="283">
        <v>0</v>
      </c>
      <c r="H416" s="283">
        <v>0</v>
      </c>
      <c r="I416" s="23"/>
    </row>
    <row r="417" spans="1:9" x14ac:dyDescent="0.3">
      <c r="A417" s="220"/>
      <c r="B417" s="287" t="str">
        <f>B398</f>
        <v>Average cost of national consultant per month (gross)</v>
      </c>
      <c r="C417" s="287">
        <f>C398</f>
        <v>800</v>
      </c>
      <c r="D417" s="288">
        <f>C417</f>
        <v>800</v>
      </c>
      <c r="E417" s="288">
        <f t="shared" ref="E417" si="167">D417</f>
        <v>800</v>
      </c>
      <c r="F417" s="288">
        <f t="shared" ref="F417" si="168">E417</f>
        <v>800</v>
      </c>
      <c r="G417" s="288">
        <f t="shared" ref="G417" si="169">F417</f>
        <v>800</v>
      </c>
      <c r="H417" s="288">
        <f t="shared" ref="H417" si="170">G417</f>
        <v>800</v>
      </c>
      <c r="I417" s="230"/>
    </row>
    <row r="418" spans="1:9" x14ac:dyDescent="0.3">
      <c r="A418" s="220"/>
      <c r="B418" s="94" t="s">
        <v>35</v>
      </c>
      <c r="C418" s="103"/>
      <c r="D418" s="96">
        <f>D416*D417</f>
        <v>0</v>
      </c>
      <c r="E418" s="96">
        <f t="shared" ref="E418:H418" si="171">E416*E417</f>
        <v>0</v>
      </c>
      <c r="F418" s="96">
        <f t="shared" si="171"/>
        <v>4800</v>
      </c>
      <c r="G418" s="96">
        <f t="shared" si="171"/>
        <v>0</v>
      </c>
      <c r="H418" s="96">
        <f t="shared" si="171"/>
        <v>0</v>
      </c>
      <c r="I418" s="97">
        <f>SUM(D418:H418)</f>
        <v>4800</v>
      </c>
    </row>
    <row r="419" spans="1:9" x14ac:dyDescent="0.3">
      <c r="A419" s="220"/>
      <c r="B419" s="224"/>
      <c r="C419" s="86"/>
      <c r="D419" s="230"/>
      <c r="E419" s="230"/>
      <c r="F419" s="230"/>
      <c r="G419" s="230"/>
      <c r="H419" s="230"/>
      <c r="I419" s="230"/>
    </row>
    <row r="420" spans="1:9" ht="28.8" x14ac:dyDescent="0.3">
      <c r="A420" s="220"/>
      <c r="B420" s="224" t="str">
        <f>'TSP Summary Budget'!B138</f>
        <v>Trainings, the national agency staff responsible for procurment</v>
      </c>
      <c r="C420" s="86"/>
      <c r="D420" s="230"/>
      <c r="E420" s="230"/>
      <c r="F420" s="230"/>
      <c r="G420" s="230"/>
      <c r="H420" s="230"/>
      <c r="I420" s="230"/>
    </row>
    <row r="421" spans="1:9" x14ac:dyDescent="0.3">
      <c r="A421" s="220"/>
      <c r="B421" s="63" t="str">
        <f>B402</f>
        <v>Average cost of training, central level</v>
      </c>
      <c r="C421" s="225">
        <f>C402</f>
        <v>4600</v>
      </c>
      <c r="D421" s="225">
        <f>C421</f>
        <v>4600</v>
      </c>
      <c r="E421" s="225">
        <f t="shared" ref="E421" si="172">D421</f>
        <v>4600</v>
      </c>
      <c r="F421" s="225">
        <f t="shared" ref="F421" si="173">E421</f>
        <v>4600</v>
      </c>
      <c r="G421" s="225">
        <f t="shared" ref="G421" si="174">F421</f>
        <v>4600</v>
      </c>
      <c r="H421" s="225">
        <f t="shared" ref="H421" si="175">G421</f>
        <v>4600</v>
      </c>
      <c r="I421" s="225"/>
    </row>
    <row r="422" spans="1:9" x14ac:dyDescent="0.3">
      <c r="A422" s="220"/>
      <c r="B422" s="100" t="str">
        <f>B403</f>
        <v>No. of Trainings</v>
      </c>
      <c r="C422" s="86"/>
      <c r="D422" s="273"/>
      <c r="E422" s="273">
        <v>0</v>
      </c>
      <c r="F422" s="273">
        <v>2</v>
      </c>
      <c r="G422" s="273"/>
      <c r="H422" s="273"/>
      <c r="I422" s="273"/>
    </row>
    <row r="423" spans="1:9" x14ac:dyDescent="0.3">
      <c r="A423" s="220"/>
      <c r="B423" s="94" t="s">
        <v>35</v>
      </c>
      <c r="C423" s="103"/>
      <c r="D423" s="96">
        <f>D421*D422</f>
        <v>0</v>
      </c>
      <c r="E423" s="96">
        <f t="shared" ref="E423:H423" si="176">E421*E422</f>
        <v>0</v>
      </c>
      <c r="F423" s="96">
        <f t="shared" si="176"/>
        <v>9200</v>
      </c>
      <c r="G423" s="96">
        <f t="shared" si="176"/>
        <v>0</v>
      </c>
      <c r="H423" s="96">
        <f t="shared" si="176"/>
        <v>0</v>
      </c>
      <c r="I423" s="97">
        <f>SUM(D423:H423)</f>
        <v>9200</v>
      </c>
    </row>
    <row r="424" spans="1:9" x14ac:dyDescent="0.3">
      <c r="A424" s="220"/>
      <c r="B424" s="224"/>
      <c r="C424" s="86"/>
      <c r="D424" s="230"/>
      <c r="E424" s="230"/>
      <c r="F424" s="230"/>
      <c r="G424" s="230"/>
      <c r="H424" s="230"/>
      <c r="I424" s="230"/>
    </row>
    <row r="425" spans="1:9" ht="43.2" x14ac:dyDescent="0.3">
      <c r="A425" s="250" t="str">
        <f>'TSP Summary Budget'!A141</f>
        <v>2.8.2.1</v>
      </c>
      <c r="B425" s="251" t="str">
        <f>'TSP Summary Budget'!B141</f>
        <v>To implement capacity building activities in order to enhance the role of National TB Council (NTC) as the coordination body for the national TB program</v>
      </c>
      <c r="C425" s="206"/>
      <c r="D425" s="206"/>
      <c r="E425" s="206"/>
      <c r="F425" s="206"/>
      <c r="G425" s="206"/>
      <c r="H425" s="206"/>
      <c r="I425" s="206"/>
    </row>
    <row r="426" spans="1:9" x14ac:dyDescent="0.3">
      <c r="A426" s="220"/>
      <c r="B426" s="224"/>
      <c r="C426" s="86"/>
      <c r="D426" s="230"/>
      <c r="E426" s="230"/>
      <c r="F426" s="230"/>
      <c r="G426" s="230"/>
      <c r="H426" s="230"/>
      <c r="I426" s="230"/>
    </row>
    <row r="427" spans="1:9" x14ac:dyDescent="0.3">
      <c r="A427" s="220"/>
      <c r="B427" s="224" t="str">
        <f>'TSP Summary Budget'!B142</f>
        <v>Training, 3 members of secretariate</v>
      </c>
      <c r="C427" s="86"/>
      <c r="D427" s="230"/>
      <c r="E427" s="230"/>
      <c r="F427" s="230"/>
      <c r="G427" s="230"/>
      <c r="H427" s="230"/>
      <c r="I427" s="230"/>
    </row>
    <row r="428" spans="1:9" ht="28.8" x14ac:dyDescent="0.3">
      <c r="A428" s="220"/>
      <c r="B428" s="290" t="str">
        <f>B14</f>
        <v>Cost of training at central level, with participation of international trainer</v>
      </c>
      <c r="C428" s="225">
        <f>C14</f>
        <v>9200</v>
      </c>
      <c r="D428" s="225">
        <f>C428</f>
        <v>9200</v>
      </c>
      <c r="E428" s="225">
        <f t="shared" ref="E428:H428" si="177">D428</f>
        <v>9200</v>
      </c>
      <c r="F428" s="225">
        <f t="shared" si="177"/>
        <v>9200</v>
      </c>
      <c r="G428" s="225">
        <f t="shared" si="177"/>
        <v>9200</v>
      </c>
      <c r="H428" s="225">
        <f t="shared" si="177"/>
        <v>9200</v>
      </c>
      <c r="I428" s="230"/>
    </row>
    <row r="429" spans="1:9" x14ac:dyDescent="0.3">
      <c r="A429" s="220"/>
      <c r="B429" s="100" t="str">
        <f>B422</f>
        <v>No. of Trainings</v>
      </c>
      <c r="C429" s="86"/>
      <c r="D429" s="291">
        <v>0</v>
      </c>
      <c r="E429" s="291">
        <v>1</v>
      </c>
      <c r="F429" s="291">
        <v>1</v>
      </c>
      <c r="G429" s="291">
        <v>0</v>
      </c>
      <c r="H429" s="291">
        <v>0</v>
      </c>
      <c r="I429" s="230"/>
    </row>
    <row r="430" spans="1:9" x14ac:dyDescent="0.3">
      <c r="A430" s="220"/>
      <c r="B430" s="94" t="s">
        <v>35</v>
      </c>
      <c r="C430" s="103"/>
      <c r="D430" s="96">
        <f>D428*D429</f>
        <v>0</v>
      </c>
      <c r="E430" s="96">
        <f t="shared" ref="E430:H430" si="178">E428*E429</f>
        <v>9200</v>
      </c>
      <c r="F430" s="96">
        <f t="shared" si="178"/>
        <v>9200</v>
      </c>
      <c r="G430" s="96">
        <f t="shared" si="178"/>
        <v>0</v>
      </c>
      <c r="H430" s="96">
        <f t="shared" si="178"/>
        <v>0</v>
      </c>
      <c r="I430" s="97">
        <f>SUM(D430:H430)</f>
        <v>18400</v>
      </c>
    </row>
    <row r="431" spans="1:9" x14ac:dyDescent="0.3">
      <c r="A431" s="220"/>
      <c r="B431" s="224"/>
      <c r="C431" s="86"/>
      <c r="D431" s="230"/>
      <c r="E431" s="230"/>
      <c r="F431" s="230"/>
      <c r="G431" s="230"/>
      <c r="H431" s="230"/>
      <c r="I431" s="230"/>
    </row>
    <row r="432" spans="1:9" x14ac:dyDescent="0.3">
      <c r="A432" s="220"/>
      <c r="B432" s="224" t="str">
        <f>'TSP Summary Budget'!B143</f>
        <v>International trainings and study tours</v>
      </c>
      <c r="C432" s="86"/>
      <c r="D432" s="230"/>
      <c r="E432" s="230"/>
      <c r="F432" s="230"/>
      <c r="G432" s="230"/>
      <c r="H432" s="230"/>
      <c r="I432" s="230"/>
    </row>
    <row r="433" spans="1:9" ht="28.8" x14ac:dyDescent="0.3">
      <c r="A433" s="220"/>
      <c r="B433" s="290" t="str">
        <f>B16</f>
        <v>Average cost of participation in international training, per person</v>
      </c>
      <c r="C433" s="91">
        <f>C16</f>
        <v>4100</v>
      </c>
      <c r="D433" s="291">
        <f>C433</f>
        <v>4100</v>
      </c>
      <c r="E433" s="291">
        <f t="shared" ref="E433:H433" si="179">D433</f>
        <v>4100</v>
      </c>
      <c r="F433" s="291">
        <f t="shared" si="179"/>
        <v>4100</v>
      </c>
      <c r="G433" s="291">
        <f t="shared" si="179"/>
        <v>4100</v>
      </c>
      <c r="H433" s="291">
        <f t="shared" si="179"/>
        <v>4100</v>
      </c>
      <c r="I433" s="291"/>
    </row>
    <row r="434" spans="1:9" ht="28.8" x14ac:dyDescent="0.3">
      <c r="A434" s="220"/>
      <c r="B434" s="290" t="str">
        <f>B17</f>
        <v>Average cost of participation in international event, per person</v>
      </c>
      <c r="C434" s="91">
        <f>C17</f>
        <v>2000</v>
      </c>
      <c r="D434" s="291">
        <f>C434</f>
        <v>2000</v>
      </c>
      <c r="E434" s="291">
        <f t="shared" ref="E434:H434" si="180">D434</f>
        <v>2000</v>
      </c>
      <c r="F434" s="291">
        <f t="shared" si="180"/>
        <v>2000</v>
      </c>
      <c r="G434" s="291">
        <f t="shared" si="180"/>
        <v>2000</v>
      </c>
      <c r="H434" s="291">
        <f t="shared" si="180"/>
        <v>2000</v>
      </c>
      <c r="I434" s="291"/>
    </row>
    <row r="435" spans="1:9" s="77" customFormat="1" x14ac:dyDescent="0.3">
      <c r="A435" s="220"/>
      <c r="B435" s="290" t="s">
        <v>297</v>
      </c>
      <c r="C435" s="86"/>
      <c r="D435" s="291">
        <v>0</v>
      </c>
      <c r="E435" s="291">
        <v>1</v>
      </c>
      <c r="F435" s="291">
        <v>1</v>
      </c>
      <c r="G435" s="291"/>
      <c r="H435" s="291"/>
      <c r="I435" s="291"/>
    </row>
    <row r="436" spans="1:9" s="77" customFormat="1" x14ac:dyDescent="0.3">
      <c r="A436" s="220"/>
      <c r="B436" s="290" t="s">
        <v>296</v>
      </c>
      <c r="C436" s="86"/>
      <c r="D436" s="291">
        <v>0</v>
      </c>
      <c r="E436" s="291">
        <v>2</v>
      </c>
      <c r="F436" s="291">
        <v>1</v>
      </c>
      <c r="G436" s="291">
        <v>1</v>
      </c>
      <c r="H436" s="291">
        <v>1</v>
      </c>
      <c r="I436" s="230"/>
    </row>
    <row r="437" spans="1:9" x14ac:dyDescent="0.3">
      <c r="A437" s="220"/>
      <c r="B437" s="94" t="s">
        <v>35</v>
      </c>
      <c r="C437" s="103"/>
      <c r="D437" s="96">
        <f>D433*D435+D434*D436</f>
        <v>0</v>
      </c>
      <c r="E437" s="96">
        <f t="shared" ref="E437:H437" si="181">E433*E435+E434*E436</f>
        <v>8100</v>
      </c>
      <c r="F437" s="96">
        <f t="shared" si="181"/>
        <v>6100</v>
      </c>
      <c r="G437" s="96">
        <f t="shared" si="181"/>
        <v>2000</v>
      </c>
      <c r="H437" s="96">
        <f t="shared" si="181"/>
        <v>2000</v>
      </c>
      <c r="I437" s="96">
        <f>SUM(D437:H437)</f>
        <v>18200</v>
      </c>
    </row>
    <row r="438" spans="1:9" s="77" customFormat="1" x14ac:dyDescent="0.3">
      <c r="A438" s="220"/>
      <c r="B438" s="224"/>
      <c r="C438" s="86"/>
      <c r="D438" s="230"/>
      <c r="E438" s="230"/>
      <c r="F438" s="230"/>
      <c r="G438" s="230"/>
      <c r="H438" s="230"/>
      <c r="I438" s="230"/>
    </row>
    <row r="439" spans="1:9" ht="72" x14ac:dyDescent="0.3">
      <c r="A439" s="250" t="s">
        <v>301</v>
      </c>
      <c r="B439" s="251" t="s">
        <v>300</v>
      </c>
      <c r="C439" s="206"/>
      <c r="D439" s="206"/>
      <c r="E439" s="206"/>
      <c r="F439" s="206"/>
      <c r="G439" s="206"/>
      <c r="H439" s="206"/>
      <c r="I439" s="206"/>
    </row>
    <row r="440" spans="1:9" s="77" customFormat="1" x14ac:dyDescent="0.3">
      <c r="A440" s="220"/>
      <c r="B440" s="224"/>
      <c r="C440" s="86"/>
      <c r="D440" s="230"/>
      <c r="E440" s="230"/>
      <c r="F440" s="230"/>
      <c r="G440" s="230"/>
      <c r="H440" s="230"/>
      <c r="I440" s="230"/>
    </row>
    <row r="441" spans="1:9" s="77" customFormat="1" x14ac:dyDescent="0.3">
      <c r="A441" s="220"/>
      <c r="B441" s="224" t="str">
        <f>'TSP Summary Budget'!B147</f>
        <v>Operational expenses for M&amp;E Unit</v>
      </c>
      <c r="C441" s="86"/>
      <c r="D441" s="230"/>
      <c r="E441" s="230"/>
      <c r="F441" s="230"/>
      <c r="G441" s="230"/>
      <c r="H441" s="230"/>
      <c r="I441" s="230"/>
    </row>
    <row r="442" spans="1:9" s="77" customFormat="1" x14ac:dyDescent="0.3">
      <c r="A442" s="220"/>
      <c r="B442" s="292" t="s">
        <v>302</v>
      </c>
      <c r="C442" s="180">
        <v>12000</v>
      </c>
      <c r="D442" s="293">
        <f>C442</f>
        <v>12000</v>
      </c>
      <c r="E442" s="293">
        <f t="shared" ref="E442:I442" si="182">D442</f>
        <v>12000</v>
      </c>
      <c r="F442" s="293">
        <f t="shared" si="182"/>
        <v>12000</v>
      </c>
      <c r="G442" s="293">
        <f t="shared" si="182"/>
        <v>12000</v>
      </c>
      <c r="H442" s="293">
        <f t="shared" si="182"/>
        <v>12000</v>
      </c>
      <c r="I442" s="293">
        <f t="shared" si="182"/>
        <v>12000</v>
      </c>
    </row>
    <row r="443" spans="1:9" s="77" customFormat="1" x14ac:dyDescent="0.3">
      <c r="A443" s="220"/>
      <c r="B443" s="292" t="s">
        <v>303</v>
      </c>
      <c r="C443" s="86"/>
      <c r="D443" s="293"/>
      <c r="E443" s="293">
        <v>2</v>
      </c>
      <c r="F443" s="293">
        <v>2</v>
      </c>
      <c r="G443" s="293">
        <v>2</v>
      </c>
      <c r="H443" s="293">
        <v>2</v>
      </c>
      <c r="I443" s="293"/>
    </row>
    <row r="444" spans="1:9" x14ac:dyDescent="0.3">
      <c r="A444" s="71"/>
      <c r="B444" s="94" t="s">
        <v>35</v>
      </c>
      <c r="C444" s="103"/>
      <c r="D444" s="96">
        <f>D442*D443</f>
        <v>0</v>
      </c>
      <c r="E444" s="96">
        <f t="shared" ref="E444:H444" si="183">E442*E443</f>
        <v>24000</v>
      </c>
      <c r="F444" s="96">
        <f t="shared" si="183"/>
        <v>24000</v>
      </c>
      <c r="G444" s="96">
        <f t="shared" si="183"/>
        <v>24000</v>
      </c>
      <c r="H444" s="96">
        <f t="shared" si="183"/>
        <v>24000</v>
      </c>
      <c r="I444" s="97">
        <f>SUM(D444:H444)</f>
        <v>96000</v>
      </c>
    </row>
    <row r="445" spans="1:9" x14ac:dyDescent="0.3">
      <c r="A445" s="77"/>
      <c r="B445" s="77"/>
      <c r="C445" s="77"/>
      <c r="D445" s="77"/>
      <c r="E445" s="77"/>
      <c r="F445" s="77"/>
      <c r="G445" s="77"/>
      <c r="H445" s="77"/>
      <c r="I445" s="77"/>
    </row>
    <row r="446" spans="1:9" s="381" customFormat="1" x14ac:dyDescent="0.3">
      <c r="A446" s="368"/>
      <c r="B446" s="368" t="str">
        <f>B9</f>
        <v>Cost of 1 external TA unit</v>
      </c>
      <c r="C446" s="368">
        <f>C9</f>
        <v>10000</v>
      </c>
      <c r="D446" s="368">
        <v>0</v>
      </c>
      <c r="E446" s="368">
        <f>C446</f>
        <v>10000</v>
      </c>
      <c r="F446" s="368">
        <f>F9</f>
        <v>0</v>
      </c>
      <c r="G446" s="368">
        <f>G9</f>
        <v>0</v>
      </c>
      <c r="H446" s="368">
        <f>H9</f>
        <v>0</v>
      </c>
      <c r="I446" s="368"/>
    </row>
    <row r="447" spans="1:9" x14ac:dyDescent="0.3">
      <c r="A447" s="77"/>
      <c r="B447" s="77"/>
      <c r="C447" s="77"/>
      <c r="D447" s="77"/>
      <c r="E447" s="77"/>
      <c r="F447" s="77"/>
      <c r="G447" s="77"/>
      <c r="H447" s="77"/>
      <c r="I447" s="77"/>
    </row>
    <row r="448" spans="1:9" x14ac:dyDescent="0.3">
      <c r="A448" s="77"/>
      <c r="B448" s="368" t="str">
        <f>'TSP Summary Budget'!B149</f>
        <v>Training of M&amp;E staff</v>
      </c>
      <c r="C448" s="77"/>
      <c r="D448" s="77"/>
      <c r="E448" s="77"/>
      <c r="F448" s="77"/>
      <c r="G448" s="77"/>
      <c r="H448" s="77"/>
      <c r="I448" s="77"/>
    </row>
    <row r="449" spans="1:9" ht="28.8" x14ac:dyDescent="0.3">
      <c r="A449" s="77"/>
      <c r="B449" s="77" t="str">
        <f>B433</f>
        <v>Average cost of participation in international training, per person</v>
      </c>
      <c r="C449" s="294">
        <f>C433</f>
        <v>4100</v>
      </c>
      <c r="D449" s="294">
        <f t="shared" ref="D449:H449" si="184">D433</f>
        <v>4100</v>
      </c>
      <c r="E449" s="294">
        <f t="shared" si="184"/>
        <v>4100</v>
      </c>
      <c r="F449" s="294">
        <f t="shared" si="184"/>
        <v>4100</v>
      </c>
      <c r="G449" s="294">
        <f t="shared" si="184"/>
        <v>4100</v>
      </c>
      <c r="H449" s="294">
        <f t="shared" si="184"/>
        <v>4100</v>
      </c>
      <c r="I449" s="77"/>
    </row>
    <row r="450" spans="1:9" ht="28.8" x14ac:dyDescent="0.3">
      <c r="A450" s="77"/>
      <c r="B450" s="77" t="str">
        <f>B434</f>
        <v>Average cost of participation in international event, per person</v>
      </c>
      <c r="C450" s="294">
        <f>C434</f>
        <v>2000</v>
      </c>
      <c r="D450" s="294">
        <f t="shared" ref="D450:H450" si="185">D434</f>
        <v>2000</v>
      </c>
      <c r="E450" s="294">
        <f t="shared" si="185"/>
        <v>2000</v>
      </c>
      <c r="F450" s="294">
        <f t="shared" si="185"/>
        <v>2000</v>
      </c>
      <c r="G450" s="294">
        <f t="shared" si="185"/>
        <v>2000</v>
      </c>
      <c r="H450" s="294">
        <f t="shared" si="185"/>
        <v>2000</v>
      </c>
      <c r="I450" s="77"/>
    </row>
    <row r="451" spans="1:9" x14ac:dyDescent="0.3">
      <c r="A451" s="67"/>
      <c r="B451" s="67" t="str">
        <f>B435</f>
        <v xml:space="preserve">No. of Trainings </v>
      </c>
      <c r="E451" s="67">
        <v>2</v>
      </c>
      <c r="F451" s="67">
        <v>2</v>
      </c>
      <c r="G451" s="67">
        <v>2</v>
      </c>
      <c r="H451" s="67">
        <v>2</v>
      </c>
    </row>
    <row r="452" spans="1:9" x14ac:dyDescent="0.3">
      <c r="A452" s="67"/>
      <c r="B452" s="67" t="str">
        <f>B436</f>
        <v>No. of Study Tours/International Events</v>
      </c>
      <c r="E452" s="67">
        <v>2</v>
      </c>
      <c r="F452" s="67">
        <v>2</v>
      </c>
      <c r="G452" s="67">
        <v>2</v>
      </c>
      <c r="H452" s="67">
        <v>2</v>
      </c>
    </row>
    <row r="453" spans="1:9" s="77" customFormat="1" x14ac:dyDescent="0.3">
      <c r="A453" s="67"/>
      <c r="B453" s="94" t="s">
        <v>35</v>
      </c>
      <c r="C453" s="103"/>
      <c r="D453" s="96">
        <f>D449*D451+D450*D452+D446</f>
        <v>0</v>
      </c>
      <c r="E453" s="96">
        <f>E449*E451+E450*E452+E446</f>
        <v>22200</v>
      </c>
      <c r="F453" s="96">
        <f>F449*F451+F450*F452+F446</f>
        <v>12200</v>
      </c>
      <c r="G453" s="96">
        <f>G449*G451+G450*G452+G446</f>
        <v>12200</v>
      </c>
      <c r="H453" s="96">
        <f>H449*H451+H450*H452+H446</f>
        <v>12200</v>
      </c>
      <c r="I453" s="96">
        <f>SUM(D453:H453)</f>
        <v>58800</v>
      </c>
    </row>
    <row r="454" spans="1:9" s="77" customFormat="1" x14ac:dyDescent="0.3">
      <c r="A454" s="67"/>
      <c r="B454" s="67"/>
      <c r="C454" s="67"/>
      <c r="D454" s="67"/>
      <c r="E454" s="67"/>
      <c r="F454" s="67"/>
      <c r="G454" s="67"/>
      <c r="H454" s="67"/>
      <c r="I454" s="67"/>
    </row>
    <row r="455" spans="1:9" s="77" customFormat="1" x14ac:dyDescent="0.3">
      <c r="A455" s="67"/>
      <c r="B455" s="224"/>
      <c r="C455" s="86"/>
      <c r="D455" s="230"/>
      <c r="E455" s="230"/>
      <c r="F455" s="230"/>
      <c r="G455" s="230"/>
      <c r="H455" s="230"/>
      <c r="I455" s="230"/>
    </row>
    <row r="456" spans="1:9" x14ac:dyDescent="0.3">
      <c r="A456" s="77"/>
      <c r="B456" s="212"/>
      <c r="C456" s="225"/>
      <c r="D456" s="225"/>
      <c r="E456" s="225"/>
      <c r="F456" s="225"/>
      <c r="G456" s="225"/>
      <c r="H456" s="225"/>
      <c r="I456" s="230"/>
    </row>
    <row r="457" spans="1:9" ht="18.899999999999999" customHeight="1" x14ac:dyDescent="0.3">
      <c r="A457" s="77"/>
      <c r="B457" s="94"/>
      <c r="C457" s="103"/>
      <c r="D457" s="96"/>
      <c r="E457" s="96"/>
      <c r="F457" s="96"/>
      <c r="G457" s="96"/>
      <c r="H457" s="96"/>
      <c r="I457" s="97"/>
    </row>
    <row r="458" spans="1:9" x14ac:dyDescent="0.3">
      <c r="A458" s="77"/>
      <c r="B458" s="77"/>
      <c r="C458" s="77"/>
      <c r="D458" s="77"/>
      <c r="E458" s="77"/>
      <c r="F458" s="77"/>
      <c r="G458" s="77"/>
      <c r="H458" s="77"/>
      <c r="I458" s="77"/>
    </row>
    <row r="459" spans="1:9" s="77" customFormat="1" x14ac:dyDescent="0.3">
      <c r="A459" s="67"/>
      <c r="B459" s="67"/>
      <c r="C459" s="67"/>
      <c r="D459" s="67"/>
      <c r="E459" s="67"/>
      <c r="F459" s="67"/>
      <c r="G459" s="67"/>
      <c r="H459" s="67"/>
      <c r="I459" s="67"/>
    </row>
    <row r="460" spans="1:9" s="77" customFormat="1" x14ac:dyDescent="0.3">
      <c r="A460" s="67"/>
      <c r="B460" s="67"/>
      <c r="C460" s="67"/>
      <c r="D460" s="67"/>
      <c r="E460" s="67"/>
      <c r="F460" s="67"/>
      <c r="G460" s="67"/>
      <c r="H460" s="67"/>
      <c r="I460" s="67"/>
    </row>
    <row r="461" spans="1:9" s="77" customFormat="1" x14ac:dyDescent="0.3">
      <c r="A461" s="67"/>
      <c r="B461" s="67"/>
      <c r="C461" s="67"/>
      <c r="D461" s="67"/>
      <c r="E461" s="67"/>
      <c r="F461" s="67"/>
      <c r="G461" s="67"/>
      <c r="H461" s="67"/>
      <c r="I461" s="67"/>
    </row>
    <row r="462" spans="1:9" x14ac:dyDescent="0.3">
      <c r="A462" s="67"/>
      <c r="B462" s="67"/>
    </row>
    <row r="463" spans="1:9" s="77" customFormat="1" x14ac:dyDescent="0.3">
      <c r="A463" s="67"/>
      <c r="B463" s="67"/>
      <c r="C463" s="67"/>
      <c r="D463" s="67"/>
      <c r="E463" s="67"/>
      <c r="F463" s="67"/>
      <c r="G463" s="67"/>
      <c r="H463" s="67"/>
      <c r="I463" s="67"/>
    </row>
    <row r="464" spans="1:9" s="77" customFormat="1" x14ac:dyDescent="0.3">
      <c r="A464" s="67"/>
      <c r="B464" s="67"/>
      <c r="C464" s="67"/>
      <c r="D464" s="67"/>
      <c r="E464" s="67"/>
      <c r="F464" s="67"/>
      <c r="G464" s="67"/>
      <c r="H464" s="67"/>
      <c r="I464" s="67"/>
    </row>
    <row r="465" spans="1:9" s="77" customFormat="1" x14ac:dyDescent="0.3">
      <c r="A465" s="67"/>
      <c r="B465" s="67"/>
      <c r="C465" s="67"/>
      <c r="D465" s="67"/>
      <c r="E465" s="67"/>
      <c r="F465" s="67"/>
      <c r="G465" s="67"/>
      <c r="H465" s="67"/>
      <c r="I465" s="67"/>
    </row>
    <row r="466" spans="1:9" x14ac:dyDescent="0.3">
      <c r="A466" s="67"/>
      <c r="B466" s="67"/>
    </row>
    <row r="467" spans="1:9" x14ac:dyDescent="0.3">
      <c r="A467" s="67"/>
      <c r="B467" s="67"/>
    </row>
    <row r="468" spans="1:9" x14ac:dyDescent="0.3">
      <c r="A468" s="67"/>
      <c r="B468" s="67"/>
    </row>
    <row r="469" spans="1:9" x14ac:dyDescent="0.3">
      <c r="A469" s="67"/>
      <c r="B469" s="67"/>
    </row>
    <row r="470" spans="1:9" x14ac:dyDescent="0.3">
      <c r="A470" s="67"/>
      <c r="B470" s="67"/>
    </row>
    <row r="471" spans="1:9" x14ac:dyDescent="0.3">
      <c r="A471" s="67"/>
      <c r="B471" s="67"/>
    </row>
    <row r="472" spans="1:9" x14ac:dyDescent="0.3">
      <c r="A472" s="67"/>
      <c r="B472" s="67"/>
    </row>
    <row r="473" spans="1:9" x14ac:dyDescent="0.3">
      <c r="A473" s="67"/>
      <c r="B473" s="67"/>
    </row>
    <row r="474" spans="1:9" x14ac:dyDescent="0.3">
      <c r="A474" s="67"/>
      <c r="B474" s="67"/>
    </row>
    <row r="475" spans="1:9" x14ac:dyDescent="0.3">
      <c r="A475" s="67"/>
      <c r="B475" s="67"/>
    </row>
    <row r="476" spans="1:9" x14ac:dyDescent="0.3">
      <c r="A476" s="67"/>
      <c r="B476" s="67"/>
    </row>
    <row r="477" spans="1:9" x14ac:dyDescent="0.3">
      <c r="A477" s="67"/>
      <c r="B477" s="67"/>
    </row>
    <row r="478" spans="1:9" x14ac:dyDescent="0.3">
      <c r="A478" s="67"/>
      <c r="B478" s="67"/>
    </row>
    <row r="479" spans="1:9" x14ac:dyDescent="0.3">
      <c r="A479" s="67"/>
      <c r="B479" s="67"/>
    </row>
    <row r="480" spans="1:9" x14ac:dyDescent="0.3">
      <c r="A480" s="67"/>
      <c r="B480" s="67"/>
    </row>
    <row r="481" spans="1:9" x14ac:dyDescent="0.3">
      <c r="A481" s="67"/>
      <c r="B481" s="67"/>
    </row>
    <row r="482" spans="1:9" x14ac:dyDescent="0.3">
      <c r="A482" s="77"/>
      <c r="B482" s="77"/>
      <c r="C482" s="77"/>
      <c r="D482" s="77"/>
      <c r="E482" s="77"/>
      <c r="F482" s="77"/>
      <c r="G482" s="77"/>
      <c r="H482" s="77"/>
      <c r="I482" s="77"/>
    </row>
    <row r="483" spans="1:9" x14ac:dyDescent="0.3">
      <c r="A483" s="77"/>
      <c r="B483" s="77"/>
      <c r="C483" s="77"/>
      <c r="D483" s="77"/>
      <c r="E483" s="77"/>
      <c r="F483" s="77"/>
      <c r="G483" s="77"/>
      <c r="H483" s="77"/>
      <c r="I483" s="77"/>
    </row>
    <row r="484" spans="1:9" x14ac:dyDescent="0.3">
      <c r="A484" s="67"/>
      <c r="B484" s="67"/>
    </row>
    <row r="485" spans="1:9" x14ac:dyDescent="0.3">
      <c r="A485" s="77"/>
      <c r="B485" s="77"/>
      <c r="C485" s="77"/>
      <c r="D485" s="77"/>
      <c r="E485" s="77"/>
      <c r="F485" s="77"/>
      <c r="G485" s="77"/>
      <c r="H485" s="77"/>
      <c r="I485" s="77"/>
    </row>
    <row r="486" spans="1:9" x14ac:dyDescent="0.3">
      <c r="A486" s="67"/>
      <c r="B486" s="67"/>
    </row>
    <row r="487" spans="1:9" x14ac:dyDescent="0.3">
      <c r="A487" s="77"/>
      <c r="B487" s="77"/>
      <c r="C487" s="77"/>
      <c r="D487" s="77"/>
      <c r="E487" s="77"/>
      <c r="F487" s="77"/>
      <c r="G487" s="77"/>
      <c r="H487" s="77"/>
      <c r="I487" s="77"/>
    </row>
    <row r="488" spans="1:9" x14ac:dyDescent="0.3">
      <c r="A488" s="77"/>
      <c r="B488" s="77"/>
      <c r="C488" s="77"/>
      <c r="D488" s="77"/>
      <c r="E488" s="77"/>
      <c r="F488" s="77"/>
      <c r="G488" s="77"/>
      <c r="H488" s="77"/>
      <c r="I488" s="77"/>
    </row>
    <row r="489" spans="1:9" x14ac:dyDescent="0.3">
      <c r="A489" s="77"/>
      <c r="B489" s="77"/>
      <c r="C489" s="77"/>
      <c r="D489" s="77"/>
      <c r="E489" s="77"/>
      <c r="F489" s="77"/>
      <c r="G489" s="77"/>
      <c r="H489" s="77"/>
      <c r="I489" s="77"/>
    </row>
    <row r="490" spans="1:9" x14ac:dyDescent="0.3">
      <c r="A490" s="77"/>
      <c r="B490" s="77"/>
      <c r="C490" s="77"/>
      <c r="D490" s="77"/>
      <c r="E490" s="77"/>
      <c r="F490" s="77"/>
      <c r="G490" s="77"/>
      <c r="H490" s="77"/>
      <c r="I490" s="77"/>
    </row>
    <row r="491" spans="1:9" x14ac:dyDescent="0.3">
      <c r="A491" s="67"/>
      <c r="B491" s="67"/>
    </row>
    <row r="492" spans="1:9" x14ac:dyDescent="0.3">
      <c r="A492" s="67"/>
      <c r="B492" s="67"/>
    </row>
    <row r="493" spans="1:9" x14ac:dyDescent="0.3">
      <c r="A493" s="67"/>
      <c r="B493" s="67"/>
    </row>
    <row r="494" spans="1:9" x14ac:dyDescent="0.3">
      <c r="A494" s="67"/>
      <c r="B494" s="67"/>
    </row>
    <row r="495" spans="1:9" x14ac:dyDescent="0.3">
      <c r="A495" s="67"/>
      <c r="B495" s="67"/>
    </row>
    <row r="496" spans="1:9" x14ac:dyDescent="0.3">
      <c r="A496" s="67"/>
      <c r="B496" s="67"/>
    </row>
    <row r="497" spans="1:9" x14ac:dyDescent="0.3">
      <c r="A497" s="67"/>
      <c r="B497" s="67"/>
    </row>
    <row r="498" spans="1:9" x14ac:dyDescent="0.3">
      <c r="A498" s="67"/>
      <c r="B498" s="67"/>
    </row>
    <row r="499" spans="1:9" x14ac:dyDescent="0.3">
      <c r="A499" s="77"/>
      <c r="B499" s="77"/>
      <c r="C499" s="77"/>
      <c r="D499" s="77"/>
      <c r="E499" s="77"/>
      <c r="F499" s="77"/>
      <c r="G499" s="77"/>
      <c r="H499" s="77"/>
      <c r="I499" s="77"/>
    </row>
    <row r="500" spans="1:9" x14ac:dyDescent="0.3">
      <c r="A500" s="77"/>
      <c r="B500" s="77"/>
      <c r="C500" s="77"/>
      <c r="D500" s="77"/>
      <c r="E500" s="77"/>
      <c r="F500" s="77"/>
      <c r="G500" s="77"/>
      <c r="H500" s="77"/>
      <c r="I500" s="77"/>
    </row>
    <row r="501" spans="1:9" x14ac:dyDescent="0.3">
      <c r="A501" s="77"/>
      <c r="B501" s="77"/>
      <c r="C501" s="77"/>
      <c r="D501" s="77"/>
      <c r="E501" s="77"/>
      <c r="F501" s="77"/>
      <c r="G501" s="77"/>
      <c r="H501" s="77"/>
      <c r="I501" s="77"/>
    </row>
    <row r="502" spans="1:9" x14ac:dyDescent="0.3">
      <c r="A502" s="67"/>
      <c r="B502" s="67"/>
    </row>
    <row r="503" spans="1:9" x14ac:dyDescent="0.3">
      <c r="A503" s="67"/>
      <c r="B503" s="67"/>
    </row>
    <row r="504" spans="1:9" x14ac:dyDescent="0.3">
      <c r="A504" s="67"/>
      <c r="B504" s="67"/>
    </row>
    <row r="505" spans="1:9" x14ac:dyDescent="0.3">
      <c r="A505" s="77"/>
      <c r="B505" s="77"/>
      <c r="C505" s="77"/>
      <c r="D505" s="77"/>
      <c r="E505" s="77"/>
      <c r="F505" s="77"/>
      <c r="G505" s="77"/>
      <c r="H505" s="77"/>
      <c r="I505" s="77"/>
    </row>
    <row r="506" spans="1:9" x14ac:dyDescent="0.3">
      <c r="A506" s="77"/>
      <c r="B506" s="77"/>
      <c r="C506" s="77"/>
      <c r="D506" s="77"/>
      <c r="E506" s="77"/>
      <c r="F506" s="77"/>
      <c r="G506" s="77"/>
      <c r="H506" s="77"/>
      <c r="I506" s="77"/>
    </row>
    <row r="507" spans="1:9" x14ac:dyDescent="0.3">
      <c r="A507" s="77"/>
      <c r="B507" s="77"/>
      <c r="C507" s="77"/>
      <c r="D507" s="77"/>
      <c r="E507" s="77"/>
      <c r="F507" s="77"/>
      <c r="G507" s="77"/>
      <c r="H507" s="77"/>
      <c r="I507" s="77"/>
    </row>
    <row r="508" spans="1:9" x14ac:dyDescent="0.3">
      <c r="A508" s="67"/>
      <c r="B508" s="67"/>
    </row>
    <row r="509" spans="1:9" x14ac:dyDescent="0.3">
      <c r="A509" s="77"/>
      <c r="B509" s="77"/>
      <c r="C509" s="77"/>
      <c r="D509" s="77"/>
      <c r="E509" s="77"/>
      <c r="F509" s="77"/>
      <c r="G509" s="77"/>
      <c r="H509" s="77"/>
      <c r="I509" s="77"/>
    </row>
    <row r="510" spans="1:9" x14ac:dyDescent="0.3">
      <c r="A510" s="77"/>
      <c r="B510" s="77"/>
      <c r="C510" s="77"/>
      <c r="D510" s="77"/>
      <c r="E510" s="77"/>
      <c r="F510" s="77"/>
      <c r="G510" s="77"/>
      <c r="H510" s="77"/>
      <c r="I510" s="77"/>
    </row>
    <row r="511" spans="1:9" x14ac:dyDescent="0.3">
      <c r="A511" s="77"/>
      <c r="B511" s="77"/>
      <c r="C511" s="77"/>
      <c r="D511" s="77"/>
      <c r="E511" s="77"/>
      <c r="F511" s="77"/>
      <c r="G511" s="77"/>
      <c r="H511" s="77"/>
      <c r="I511" s="77"/>
    </row>
    <row r="512" spans="1:9" x14ac:dyDescent="0.3">
      <c r="A512" s="67"/>
      <c r="B512" s="67"/>
    </row>
    <row r="513" spans="1:2" x14ac:dyDescent="0.3">
      <c r="A513" s="67"/>
      <c r="B513" s="67"/>
    </row>
    <row r="514" spans="1:2" x14ac:dyDescent="0.3">
      <c r="A514" s="67"/>
      <c r="B514" s="67"/>
    </row>
    <row r="515" spans="1:2" x14ac:dyDescent="0.3">
      <c r="A515" s="67"/>
      <c r="B515" s="67"/>
    </row>
    <row r="516" spans="1:2" x14ac:dyDescent="0.3">
      <c r="A516" s="67"/>
      <c r="B516" s="67"/>
    </row>
    <row r="517" spans="1:2" x14ac:dyDescent="0.3">
      <c r="A517" s="67"/>
      <c r="B517" s="67"/>
    </row>
    <row r="518" spans="1:2" x14ac:dyDescent="0.3">
      <c r="A518" s="67"/>
      <c r="B518" s="67"/>
    </row>
    <row r="519" spans="1:2" x14ac:dyDescent="0.3">
      <c r="A519" s="67"/>
      <c r="B519" s="67"/>
    </row>
    <row r="520" spans="1:2" x14ac:dyDescent="0.3">
      <c r="A520" s="67"/>
      <c r="B520" s="67"/>
    </row>
    <row r="521" spans="1:2" x14ac:dyDescent="0.3">
      <c r="A521" s="67"/>
      <c r="B521" s="67"/>
    </row>
    <row r="522" spans="1:2" x14ac:dyDescent="0.3">
      <c r="A522" s="67"/>
      <c r="B522" s="67"/>
    </row>
    <row r="523" spans="1:2" x14ac:dyDescent="0.3">
      <c r="A523" s="67"/>
      <c r="B523" s="67"/>
    </row>
    <row r="524" spans="1:2" x14ac:dyDescent="0.3">
      <c r="A524" s="67"/>
      <c r="B524" s="67"/>
    </row>
    <row r="525" spans="1:2" x14ac:dyDescent="0.3">
      <c r="A525" s="67"/>
      <c r="B525" s="67"/>
    </row>
    <row r="526" spans="1:2" x14ac:dyDescent="0.3">
      <c r="A526" s="67"/>
      <c r="B526" s="67"/>
    </row>
    <row r="527" spans="1:2" x14ac:dyDescent="0.3">
      <c r="A527" s="67"/>
      <c r="B527" s="67"/>
    </row>
    <row r="528" spans="1:2" x14ac:dyDescent="0.3">
      <c r="A528" s="67"/>
      <c r="B528" s="67"/>
    </row>
    <row r="529" spans="1:2" x14ac:dyDescent="0.3">
      <c r="A529" s="67"/>
      <c r="B529" s="67"/>
    </row>
    <row r="530" spans="1:2" x14ac:dyDescent="0.3">
      <c r="A530" s="67"/>
      <c r="B530" s="67"/>
    </row>
    <row r="531" spans="1:2" x14ac:dyDescent="0.3">
      <c r="A531" s="67"/>
      <c r="B531" s="67"/>
    </row>
    <row r="532" spans="1:2" x14ac:dyDescent="0.3">
      <c r="A532" s="67"/>
      <c r="B532" s="67"/>
    </row>
    <row r="533" spans="1:2" x14ac:dyDescent="0.3">
      <c r="A533" s="67"/>
      <c r="B533" s="67"/>
    </row>
    <row r="534" spans="1:2" x14ac:dyDescent="0.3">
      <c r="A534" s="67"/>
      <c r="B534" s="67"/>
    </row>
    <row r="535" spans="1:2" x14ac:dyDescent="0.3">
      <c r="A535" s="67"/>
      <c r="B535" s="67"/>
    </row>
    <row r="536" spans="1:2" x14ac:dyDescent="0.3">
      <c r="A536" s="67"/>
      <c r="B536" s="67"/>
    </row>
    <row r="537" spans="1:2" x14ac:dyDescent="0.3">
      <c r="A537" s="67"/>
      <c r="B537" s="67"/>
    </row>
    <row r="538" spans="1:2" x14ac:dyDescent="0.3">
      <c r="A538" s="67"/>
      <c r="B538" s="67"/>
    </row>
    <row r="539" spans="1:2" x14ac:dyDescent="0.3">
      <c r="A539" s="67"/>
      <c r="B539" s="67"/>
    </row>
    <row r="540" spans="1:2" x14ac:dyDescent="0.3">
      <c r="A540" s="67"/>
      <c r="B540" s="67"/>
    </row>
    <row r="541" spans="1:2" x14ac:dyDescent="0.3">
      <c r="A541" s="67"/>
      <c r="B541" s="67"/>
    </row>
    <row r="542" spans="1:2" x14ac:dyDescent="0.3">
      <c r="A542" s="67"/>
      <c r="B542" s="67"/>
    </row>
    <row r="543" spans="1:2" x14ac:dyDescent="0.3">
      <c r="A543" s="67"/>
      <c r="B543" s="67"/>
    </row>
    <row r="544" spans="1:2" x14ac:dyDescent="0.3">
      <c r="A544" s="67"/>
      <c r="B544" s="67"/>
    </row>
    <row r="545" spans="1:2" x14ac:dyDescent="0.3">
      <c r="A545" s="67"/>
      <c r="B545" s="67"/>
    </row>
    <row r="546" spans="1:2" x14ac:dyDescent="0.3">
      <c r="A546" s="67"/>
      <c r="B546" s="67"/>
    </row>
    <row r="547" spans="1:2" x14ac:dyDescent="0.3">
      <c r="A547" s="67"/>
      <c r="B547" s="67"/>
    </row>
    <row r="548" spans="1:2" x14ac:dyDescent="0.3">
      <c r="A548" s="67"/>
      <c r="B548" s="67"/>
    </row>
    <row r="549" spans="1:2" x14ac:dyDescent="0.3">
      <c r="A549" s="67"/>
      <c r="B549" s="67"/>
    </row>
    <row r="550" spans="1:2" x14ac:dyDescent="0.3">
      <c r="A550" s="67"/>
      <c r="B550" s="67"/>
    </row>
    <row r="551" spans="1:2" x14ac:dyDescent="0.3">
      <c r="A551" s="67"/>
      <c r="B551" s="67"/>
    </row>
    <row r="552" spans="1:2" x14ac:dyDescent="0.3">
      <c r="A552" s="67"/>
      <c r="B552" s="67"/>
    </row>
    <row r="553" spans="1:2" x14ac:dyDescent="0.3">
      <c r="A553" s="67"/>
      <c r="B553" s="67"/>
    </row>
    <row r="554" spans="1:2" x14ac:dyDescent="0.3">
      <c r="A554" s="67"/>
      <c r="B554" s="67"/>
    </row>
    <row r="555" spans="1:2" x14ac:dyDescent="0.3">
      <c r="A555" s="67"/>
      <c r="B555" s="67"/>
    </row>
    <row r="556" spans="1:2" x14ac:dyDescent="0.3">
      <c r="A556" s="67"/>
      <c r="B556" s="67"/>
    </row>
    <row r="557" spans="1:2" x14ac:dyDescent="0.3">
      <c r="A557" s="67"/>
      <c r="B557" s="67"/>
    </row>
    <row r="558" spans="1:2" x14ac:dyDescent="0.3">
      <c r="A558" s="67"/>
      <c r="B558" s="67"/>
    </row>
    <row r="559" spans="1:2" x14ac:dyDescent="0.3">
      <c r="A559" s="67"/>
      <c r="B559" s="67"/>
    </row>
    <row r="560" spans="1:2" x14ac:dyDescent="0.3">
      <c r="A560" s="67"/>
      <c r="B560" s="67"/>
    </row>
    <row r="561" spans="1:2" x14ac:dyDescent="0.3">
      <c r="A561" s="67"/>
      <c r="B561" s="67"/>
    </row>
    <row r="562" spans="1:2" x14ac:dyDescent="0.3">
      <c r="A562" s="67"/>
      <c r="B562" s="67"/>
    </row>
    <row r="563" spans="1:2" x14ac:dyDescent="0.3">
      <c r="A563" s="67"/>
      <c r="B563" s="67"/>
    </row>
    <row r="564" spans="1:2" x14ac:dyDescent="0.3">
      <c r="A564" s="67"/>
      <c r="B564" s="67"/>
    </row>
    <row r="565" spans="1:2" x14ac:dyDescent="0.3">
      <c r="A565" s="67"/>
      <c r="B565" s="67"/>
    </row>
    <row r="566" spans="1:2" x14ac:dyDescent="0.3">
      <c r="A566" s="67"/>
      <c r="B566" s="67"/>
    </row>
    <row r="567" spans="1:2" x14ac:dyDescent="0.3">
      <c r="A567" s="67"/>
      <c r="B567" s="67"/>
    </row>
    <row r="568" spans="1:2" x14ac:dyDescent="0.3">
      <c r="A568" s="67"/>
      <c r="B568" s="67"/>
    </row>
    <row r="569" spans="1:2" x14ac:dyDescent="0.3">
      <c r="A569" s="67"/>
      <c r="B569" s="67"/>
    </row>
    <row r="570" spans="1:2" x14ac:dyDescent="0.3">
      <c r="A570" s="67"/>
      <c r="B570" s="67"/>
    </row>
    <row r="571" spans="1:2" x14ac:dyDescent="0.3">
      <c r="A571" s="67"/>
      <c r="B571" s="67"/>
    </row>
    <row r="572" spans="1:2" x14ac:dyDescent="0.3">
      <c r="A572" s="67"/>
      <c r="B572" s="67"/>
    </row>
    <row r="573" spans="1:2" x14ac:dyDescent="0.3">
      <c r="A573" s="67"/>
      <c r="B573" s="67"/>
    </row>
    <row r="574" spans="1:2" x14ac:dyDescent="0.3">
      <c r="A574" s="67"/>
      <c r="B574" s="67"/>
    </row>
    <row r="575" spans="1:2" x14ac:dyDescent="0.3">
      <c r="A575" s="67"/>
      <c r="B575" s="67"/>
    </row>
    <row r="576" spans="1:2" x14ac:dyDescent="0.3">
      <c r="A576" s="67"/>
      <c r="B576" s="67"/>
    </row>
    <row r="577" spans="1:2" x14ac:dyDescent="0.3">
      <c r="A577" s="67"/>
      <c r="B577" s="67"/>
    </row>
    <row r="578" spans="1:2" x14ac:dyDescent="0.3">
      <c r="A578" s="67"/>
      <c r="B578" s="67"/>
    </row>
    <row r="579" spans="1:2" x14ac:dyDescent="0.3">
      <c r="A579" s="67"/>
      <c r="B579" s="67"/>
    </row>
    <row r="580" spans="1:2" x14ac:dyDescent="0.3">
      <c r="A580" s="67"/>
      <c r="B580" s="67"/>
    </row>
    <row r="581" spans="1:2" x14ac:dyDescent="0.3">
      <c r="A581" s="67"/>
      <c r="B581" s="67"/>
    </row>
    <row r="582" spans="1:2" x14ac:dyDescent="0.3">
      <c r="A582" s="67"/>
      <c r="B582" s="67"/>
    </row>
    <row r="583" spans="1:2" x14ac:dyDescent="0.3">
      <c r="A583" s="67"/>
      <c r="B583" s="67"/>
    </row>
    <row r="584" spans="1:2" x14ac:dyDescent="0.3">
      <c r="A584" s="67"/>
      <c r="B584" s="67"/>
    </row>
    <row r="585" spans="1:2" x14ac:dyDescent="0.3">
      <c r="A585" s="67"/>
      <c r="B585" s="67"/>
    </row>
    <row r="586" spans="1:2" x14ac:dyDescent="0.3">
      <c r="A586" s="67"/>
      <c r="B586" s="67"/>
    </row>
    <row r="587" spans="1:2" x14ac:dyDescent="0.3">
      <c r="A587" s="67"/>
      <c r="B587" s="67"/>
    </row>
    <row r="588" spans="1:2" x14ac:dyDescent="0.3">
      <c r="A588" s="67"/>
      <c r="B588" s="67"/>
    </row>
    <row r="589" spans="1:2" x14ac:dyDescent="0.3">
      <c r="A589" s="67"/>
      <c r="B589" s="67"/>
    </row>
    <row r="590" spans="1:2" x14ac:dyDescent="0.3">
      <c r="A590" s="67"/>
      <c r="B590" s="67"/>
    </row>
    <row r="591" spans="1:2" x14ac:dyDescent="0.3">
      <c r="A591" s="67"/>
      <c r="B591" s="67"/>
    </row>
    <row r="592" spans="1:2" x14ac:dyDescent="0.3">
      <c r="A592" s="67"/>
      <c r="B592" s="67"/>
    </row>
    <row r="593" spans="1:2" x14ac:dyDescent="0.3">
      <c r="A593" s="67"/>
      <c r="B593" s="67"/>
    </row>
    <row r="594" spans="1:2" x14ac:dyDescent="0.3">
      <c r="A594" s="67"/>
      <c r="B594" s="67"/>
    </row>
    <row r="595" spans="1:2" x14ac:dyDescent="0.3">
      <c r="A595" s="67"/>
      <c r="B595" s="67"/>
    </row>
    <row r="596" spans="1:2" x14ac:dyDescent="0.3">
      <c r="A596" s="67"/>
      <c r="B596" s="67"/>
    </row>
    <row r="597" spans="1:2" x14ac:dyDescent="0.3">
      <c r="A597" s="67"/>
      <c r="B597" s="67"/>
    </row>
    <row r="598" spans="1:2" x14ac:dyDescent="0.3">
      <c r="A598" s="67"/>
      <c r="B598" s="67"/>
    </row>
    <row r="599" spans="1:2" x14ac:dyDescent="0.3">
      <c r="A599" s="67"/>
      <c r="B599" s="67"/>
    </row>
    <row r="600" spans="1:2" x14ac:dyDescent="0.3">
      <c r="A600" s="67"/>
      <c r="B600" s="67"/>
    </row>
    <row r="601" spans="1:2" x14ac:dyDescent="0.3">
      <c r="A601" s="67"/>
      <c r="B601" s="67"/>
    </row>
    <row r="602" spans="1:2" x14ac:dyDescent="0.3">
      <c r="A602" s="67"/>
      <c r="B602" s="67"/>
    </row>
    <row r="603" spans="1:2" x14ac:dyDescent="0.3">
      <c r="A603" s="67"/>
      <c r="B603" s="67"/>
    </row>
    <row r="604" spans="1:2" x14ac:dyDescent="0.3">
      <c r="A604" s="67"/>
      <c r="B604" s="67"/>
    </row>
    <row r="605" spans="1:2" x14ac:dyDescent="0.3">
      <c r="A605" s="67"/>
      <c r="B605" s="67"/>
    </row>
    <row r="606" spans="1:2" x14ac:dyDescent="0.3">
      <c r="A606" s="67"/>
      <c r="B606" s="67"/>
    </row>
    <row r="607" spans="1:2" x14ac:dyDescent="0.3">
      <c r="A607" s="67"/>
      <c r="B607" s="67"/>
    </row>
    <row r="608" spans="1:2" x14ac:dyDescent="0.3">
      <c r="A608" s="67"/>
      <c r="B608" s="67"/>
    </row>
    <row r="609" spans="1:9" x14ac:dyDescent="0.3">
      <c r="A609" s="67"/>
      <c r="B609" s="67"/>
    </row>
    <row r="610" spans="1:9" x14ac:dyDescent="0.3">
      <c r="A610" s="67"/>
      <c r="B610" s="67"/>
    </row>
    <row r="611" spans="1:9" x14ac:dyDescent="0.3">
      <c r="A611" s="67"/>
      <c r="B611" s="67"/>
    </row>
    <row r="612" spans="1:9" x14ac:dyDescent="0.3">
      <c r="A612" s="71"/>
      <c r="B612" s="64"/>
      <c r="C612" s="66"/>
      <c r="D612" s="66"/>
      <c r="E612" s="66"/>
      <c r="F612" s="66"/>
      <c r="G612" s="66"/>
      <c r="H612" s="66"/>
      <c r="I612" s="66"/>
    </row>
    <row r="613" spans="1:9" x14ac:dyDescent="0.3">
      <c r="A613" s="71"/>
      <c r="B613" s="64"/>
      <c r="C613" s="66"/>
      <c r="D613" s="66"/>
      <c r="E613" s="66"/>
      <c r="F613" s="66"/>
      <c r="G613" s="66"/>
      <c r="H613" s="66"/>
      <c r="I613" s="66"/>
    </row>
    <row r="614" spans="1:9" x14ac:dyDescent="0.3">
      <c r="A614" s="71"/>
      <c r="B614" s="64"/>
      <c r="C614" s="66"/>
      <c r="D614" s="66"/>
      <c r="E614" s="66"/>
      <c r="F614" s="66"/>
      <c r="G614" s="66"/>
      <c r="H614" s="66"/>
      <c r="I614" s="66"/>
    </row>
    <row r="615" spans="1:9" x14ac:dyDescent="0.3">
      <c r="A615" s="71"/>
      <c r="B615" s="64"/>
      <c r="C615" s="66"/>
      <c r="D615" s="66"/>
      <c r="E615" s="66"/>
      <c r="F615" s="66"/>
      <c r="G615" s="66"/>
      <c r="H615" s="66"/>
      <c r="I615" s="66"/>
    </row>
    <row r="616" spans="1:9" x14ac:dyDescent="0.3">
      <c r="A616" s="71"/>
      <c r="B616" s="64"/>
      <c r="C616" s="66"/>
      <c r="D616" s="66"/>
      <c r="E616" s="66"/>
      <c r="F616" s="66"/>
      <c r="G616" s="66"/>
      <c r="H616" s="66"/>
      <c r="I616" s="66"/>
    </row>
    <row r="617" spans="1:9" x14ac:dyDescent="0.3">
      <c r="A617" s="71"/>
      <c r="B617" s="64"/>
      <c r="C617" s="66"/>
      <c r="D617" s="66"/>
      <c r="E617" s="66"/>
      <c r="F617" s="66"/>
      <c r="G617" s="66"/>
      <c r="H617" s="66"/>
      <c r="I617" s="66"/>
    </row>
    <row r="618" spans="1:9" x14ac:dyDescent="0.3">
      <c r="A618" s="71"/>
      <c r="B618" s="64"/>
      <c r="C618" s="66"/>
      <c r="D618" s="66"/>
      <c r="E618" s="66"/>
      <c r="F618" s="66"/>
      <c r="G618" s="66"/>
      <c r="H618" s="66"/>
      <c r="I618" s="66"/>
    </row>
    <row r="619" spans="1:9" x14ac:dyDescent="0.3">
      <c r="A619" s="71"/>
      <c r="B619" s="64"/>
      <c r="C619" s="66"/>
      <c r="D619" s="66"/>
      <c r="E619" s="66"/>
      <c r="F619" s="66"/>
      <c r="G619" s="66"/>
      <c r="H619" s="66"/>
      <c r="I619" s="66"/>
    </row>
    <row r="620" spans="1:9" x14ac:dyDescent="0.3">
      <c r="A620" s="71"/>
      <c r="B620" s="64"/>
      <c r="C620" s="66"/>
      <c r="D620" s="66"/>
      <c r="E620" s="66"/>
      <c r="F620" s="66"/>
      <c r="G620" s="66"/>
      <c r="H620" s="66"/>
      <c r="I620" s="66"/>
    </row>
    <row r="621" spans="1:9" x14ac:dyDescent="0.3">
      <c r="A621" s="71"/>
      <c r="B621" s="64"/>
      <c r="C621" s="66"/>
      <c r="D621" s="66"/>
      <c r="E621" s="66"/>
      <c r="F621" s="66"/>
      <c r="G621" s="66"/>
      <c r="H621" s="66"/>
      <c r="I621" s="66"/>
    </row>
    <row r="622" spans="1:9" x14ac:dyDescent="0.3">
      <c r="A622" s="71"/>
      <c r="B622" s="64"/>
      <c r="C622" s="66"/>
      <c r="D622" s="66"/>
      <c r="E622" s="66"/>
      <c r="F622" s="66"/>
      <c r="G622" s="66"/>
      <c r="H622" s="66"/>
      <c r="I622" s="66"/>
    </row>
    <row r="623" spans="1:9" x14ac:dyDescent="0.3">
      <c r="A623" s="71"/>
      <c r="B623" s="64"/>
      <c r="C623" s="66"/>
      <c r="D623" s="66"/>
      <c r="E623" s="66"/>
      <c r="F623" s="66"/>
      <c r="G623" s="66"/>
      <c r="H623" s="66"/>
      <c r="I623" s="66"/>
    </row>
    <row r="624" spans="1:9" x14ac:dyDescent="0.3">
      <c r="A624" s="71"/>
      <c r="B624" s="64"/>
      <c r="C624" s="66"/>
      <c r="D624" s="66"/>
      <c r="E624" s="66"/>
      <c r="F624" s="66"/>
      <c r="G624" s="66"/>
      <c r="H624" s="66"/>
      <c r="I624" s="66"/>
    </row>
    <row r="625" spans="1:9" x14ac:dyDescent="0.3">
      <c r="A625" s="71"/>
      <c r="B625" s="64"/>
      <c r="C625" s="66"/>
      <c r="D625" s="66"/>
      <c r="E625" s="66"/>
      <c r="F625" s="66"/>
      <c r="G625" s="66"/>
      <c r="H625" s="66"/>
      <c r="I625" s="66"/>
    </row>
    <row r="626" spans="1:9" x14ac:dyDescent="0.3">
      <c r="A626" s="71"/>
      <c r="B626" s="64"/>
      <c r="C626" s="66"/>
      <c r="D626" s="66"/>
      <c r="E626" s="66"/>
      <c r="F626" s="66"/>
      <c r="G626" s="66"/>
      <c r="H626" s="66"/>
      <c r="I626" s="66"/>
    </row>
    <row r="627" spans="1:9" x14ac:dyDescent="0.3">
      <c r="A627" s="71"/>
      <c r="B627" s="64"/>
      <c r="C627" s="66"/>
      <c r="D627" s="66"/>
      <c r="E627" s="66"/>
      <c r="F627" s="66"/>
      <c r="G627" s="66"/>
      <c r="H627" s="66"/>
      <c r="I627" s="66"/>
    </row>
    <row r="628" spans="1:9" x14ac:dyDescent="0.3">
      <c r="A628" s="71"/>
      <c r="B628" s="64"/>
      <c r="C628" s="66"/>
      <c r="D628" s="66"/>
      <c r="E628" s="66"/>
      <c r="F628" s="66"/>
      <c r="G628" s="66"/>
      <c r="H628" s="66"/>
      <c r="I628" s="66"/>
    </row>
    <row r="629" spans="1:9" x14ac:dyDescent="0.3">
      <c r="A629" s="71"/>
      <c r="B629" s="64"/>
      <c r="C629" s="66"/>
      <c r="D629" s="66"/>
      <c r="E629" s="66"/>
      <c r="F629" s="66"/>
      <c r="G629" s="66"/>
      <c r="H629" s="66"/>
      <c r="I629" s="66"/>
    </row>
    <row r="630" spans="1:9" x14ac:dyDescent="0.3">
      <c r="A630" s="71"/>
      <c r="B630" s="64"/>
      <c r="C630" s="66"/>
      <c r="D630" s="66"/>
      <c r="E630" s="66"/>
      <c r="F630" s="66"/>
      <c r="G630" s="66"/>
      <c r="H630" s="66"/>
      <c r="I630" s="66"/>
    </row>
    <row r="631" spans="1:9" x14ac:dyDescent="0.3">
      <c r="A631" s="71"/>
      <c r="B631" s="64"/>
      <c r="C631" s="66"/>
      <c r="D631" s="66"/>
      <c r="E631" s="66"/>
      <c r="F631" s="66"/>
      <c r="G631" s="66"/>
      <c r="H631" s="66"/>
      <c r="I631" s="66"/>
    </row>
    <row r="632" spans="1:9" x14ac:dyDescent="0.3">
      <c r="A632" s="71"/>
      <c r="B632" s="64"/>
      <c r="C632" s="66"/>
      <c r="D632" s="66"/>
      <c r="E632" s="66"/>
      <c r="F632" s="66"/>
      <c r="G632" s="66"/>
      <c r="H632" s="66"/>
      <c r="I632" s="66"/>
    </row>
    <row r="633" spans="1:9" x14ac:dyDescent="0.3">
      <c r="A633" s="71"/>
      <c r="B633" s="64"/>
      <c r="C633" s="66"/>
      <c r="D633" s="66"/>
      <c r="E633" s="66"/>
      <c r="F633" s="66"/>
      <c r="G633" s="66"/>
      <c r="H633" s="66"/>
      <c r="I633" s="66"/>
    </row>
    <row r="634" spans="1:9" x14ac:dyDescent="0.3">
      <c r="A634" s="71"/>
      <c r="B634" s="64"/>
      <c r="C634" s="66"/>
      <c r="D634" s="66"/>
      <c r="E634" s="66"/>
      <c r="F634" s="66"/>
      <c r="G634" s="66"/>
      <c r="H634" s="66"/>
      <c r="I634" s="66"/>
    </row>
    <row r="635" spans="1:9" x14ac:dyDescent="0.3">
      <c r="A635" s="71"/>
      <c r="B635" s="64"/>
      <c r="C635" s="66"/>
      <c r="D635" s="66"/>
      <c r="E635" s="66"/>
      <c r="F635" s="66"/>
      <c r="G635" s="66"/>
      <c r="H635" s="66"/>
      <c r="I635" s="66"/>
    </row>
    <row r="636" spans="1:9" x14ac:dyDescent="0.3">
      <c r="A636" s="71"/>
      <c r="B636" s="64"/>
      <c r="C636" s="66"/>
      <c r="D636" s="66"/>
      <c r="E636" s="66"/>
      <c r="F636" s="66"/>
      <c r="G636" s="66"/>
      <c r="H636" s="66"/>
      <c r="I636" s="66"/>
    </row>
    <row r="637" spans="1:9" x14ac:dyDescent="0.3">
      <c r="A637" s="71"/>
      <c r="B637" s="64"/>
      <c r="C637" s="66"/>
      <c r="D637" s="66"/>
      <c r="E637" s="66"/>
      <c r="F637" s="66"/>
      <c r="G637" s="66"/>
      <c r="H637" s="66"/>
      <c r="I637" s="66"/>
    </row>
    <row r="638" spans="1:9" x14ac:dyDescent="0.3">
      <c r="A638" s="71"/>
      <c r="B638" s="64"/>
      <c r="C638" s="66"/>
      <c r="D638" s="66"/>
      <c r="E638" s="66"/>
      <c r="F638" s="66"/>
      <c r="G638" s="66"/>
      <c r="H638" s="66"/>
      <c r="I638" s="66"/>
    </row>
    <row r="639" spans="1:9" x14ac:dyDescent="0.3">
      <c r="A639" s="71"/>
      <c r="B639" s="64"/>
      <c r="C639" s="66"/>
      <c r="D639" s="66"/>
      <c r="E639" s="66"/>
      <c r="F639" s="66"/>
      <c r="G639" s="66"/>
      <c r="H639" s="66"/>
      <c r="I639" s="66"/>
    </row>
    <row r="640" spans="1:9" x14ac:dyDescent="0.3">
      <c r="A640" s="71"/>
      <c r="B640" s="64"/>
      <c r="C640" s="66"/>
      <c r="D640" s="66"/>
      <c r="E640" s="66"/>
      <c r="F640" s="66"/>
      <c r="G640" s="66"/>
      <c r="H640" s="66"/>
      <c r="I640" s="66"/>
    </row>
    <row r="641" spans="1:9" x14ac:dyDescent="0.3">
      <c r="A641" s="71"/>
      <c r="B641" s="64"/>
      <c r="C641" s="66"/>
      <c r="D641" s="66"/>
      <c r="E641" s="66"/>
      <c r="F641" s="66"/>
      <c r="G641" s="66"/>
      <c r="H641" s="66"/>
      <c r="I641" s="66"/>
    </row>
    <row r="642" spans="1:9" x14ac:dyDescent="0.3">
      <c r="A642" s="71"/>
      <c r="B642" s="64"/>
      <c r="C642" s="66"/>
      <c r="D642" s="66"/>
      <c r="E642" s="66"/>
      <c r="F642" s="66"/>
      <c r="G642" s="66"/>
      <c r="H642" s="66"/>
      <c r="I642" s="66"/>
    </row>
    <row r="643" spans="1:9" x14ac:dyDescent="0.3">
      <c r="A643" s="71"/>
      <c r="B643" s="64"/>
      <c r="C643" s="66"/>
      <c r="D643" s="66"/>
      <c r="E643" s="66"/>
      <c r="F643" s="66"/>
      <c r="G643" s="66"/>
      <c r="H643" s="66"/>
      <c r="I643" s="66"/>
    </row>
    <row r="644" spans="1:9" x14ac:dyDescent="0.3">
      <c r="A644" s="71"/>
      <c r="B644" s="64"/>
      <c r="C644" s="66"/>
      <c r="D644" s="66"/>
      <c r="E644" s="66"/>
      <c r="F644" s="66"/>
      <c r="G644" s="66"/>
      <c r="H644" s="66"/>
      <c r="I644" s="66"/>
    </row>
    <row r="645" spans="1:9" x14ac:dyDescent="0.3">
      <c r="A645" s="71"/>
      <c r="B645" s="64"/>
      <c r="C645" s="66"/>
      <c r="D645" s="66"/>
      <c r="E645" s="66"/>
      <c r="F645" s="66"/>
      <c r="G645" s="66"/>
      <c r="H645" s="66"/>
      <c r="I645" s="66"/>
    </row>
    <row r="646" spans="1:9" x14ac:dyDescent="0.3">
      <c r="A646" s="71"/>
      <c r="B646" s="64"/>
      <c r="C646" s="66"/>
      <c r="D646" s="66"/>
      <c r="E646" s="66"/>
      <c r="F646" s="66"/>
      <c r="G646" s="66"/>
      <c r="H646" s="66"/>
      <c r="I646" s="66"/>
    </row>
    <row r="647" spans="1:9" x14ac:dyDescent="0.3">
      <c r="A647" s="71"/>
      <c r="B647" s="64"/>
      <c r="C647" s="66"/>
      <c r="D647" s="66"/>
      <c r="E647" s="66"/>
      <c r="F647" s="66"/>
      <c r="G647" s="66"/>
      <c r="H647" s="66"/>
      <c r="I647" s="66"/>
    </row>
    <row r="648" spans="1:9" x14ac:dyDescent="0.3">
      <c r="A648" s="71"/>
      <c r="B648" s="64"/>
      <c r="C648" s="66"/>
      <c r="D648" s="66"/>
      <c r="E648" s="66"/>
      <c r="F648" s="66"/>
      <c r="G648" s="66"/>
      <c r="H648" s="66"/>
      <c r="I648" s="66"/>
    </row>
    <row r="649" spans="1:9" x14ac:dyDescent="0.3">
      <c r="A649" s="71"/>
      <c r="B649" s="64"/>
      <c r="C649" s="66"/>
      <c r="D649" s="66"/>
      <c r="E649" s="66"/>
      <c r="F649" s="66"/>
      <c r="G649" s="66"/>
      <c r="H649" s="66"/>
      <c r="I649" s="66"/>
    </row>
    <row r="650" spans="1:9" x14ac:dyDescent="0.3">
      <c r="A650" s="71"/>
      <c r="B650" s="64"/>
      <c r="C650" s="66"/>
      <c r="D650" s="66"/>
      <c r="E650" s="66"/>
      <c r="F650" s="66"/>
      <c r="G650" s="66"/>
      <c r="H650" s="66"/>
      <c r="I650" s="66"/>
    </row>
    <row r="651" spans="1:9" x14ac:dyDescent="0.3">
      <c r="A651" s="71"/>
      <c r="B651" s="64"/>
      <c r="C651" s="66"/>
      <c r="D651" s="66"/>
      <c r="E651" s="66"/>
      <c r="F651" s="66"/>
      <c r="G651" s="66"/>
      <c r="H651" s="66"/>
      <c r="I651" s="66"/>
    </row>
    <row r="652" spans="1:9" x14ac:dyDescent="0.3">
      <c r="A652" s="71"/>
      <c r="B652" s="64"/>
      <c r="C652" s="66"/>
      <c r="D652" s="66"/>
      <c r="E652" s="66"/>
      <c r="F652" s="66"/>
      <c r="G652" s="66"/>
      <c r="H652" s="66"/>
      <c r="I652" s="66"/>
    </row>
    <row r="653" spans="1:9" x14ac:dyDescent="0.3">
      <c r="A653" s="71"/>
      <c r="B653" s="64"/>
      <c r="C653" s="66"/>
      <c r="D653" s="66"/>
      <c r="E653" s="66"/>
      <c r="F653" s="66"/>
      <c r="G653" s="66"/>
      <c r="H653" s="66"/>
      <c r="I653" s="66"/>
    </row>
    <row r="654" spans="1:9" x14ac:dyDescent="0.3">
      <c r="A654" s="71"/>
      <c r="B654" s="64"/>
      <c r="C654" s="66"/>
      <c r="D654" s="66"/>
      <c r="E654" s="66"/>
      <c r="F654" s="66"/>
      <c r="G654" s="66"/>
      <c r="H654" s="66"/>
      <c r="I654" s="66"/>
    </row>
    <row r="655" spans="1:9" x14ac:dyDescent="0.3">
      <c r="A655" s="71"/>
      <c r="B655" s="64"/>
      <c r="C655" s="66"/>
      <c r="D655" s="66"/>
      <c r="E655" s="66"/>
      <c r="F655" s="66"/>
      <c r="G655" s="66"/>
      <c r="H655" s="66"/>
      <c r="I655" s="66"/>
    </row>
    <row r="656" spans="1:9" x14ac:dyDescent="0.3">
      <c r="A656" s="71"/>
      <c r="B656" s="64"/>
      <c r="C656" s="66"/>
      <c r="D656" s="66"/>
      <c r="E656" s="66"/>
      <c r="F656" s="66"/>
      <c r="G656" s="66"/>
      <c r="H656" s="66"/>
      <c r="I656" s="66"/>
    </row>
    <row r="657" spans="1:9" x14ac:dyDescent="0.3">
      <c r="A657" s="71"/>
      <c r="B657" s="64"/>
      <c r="C657" s="66"/>
      <c r="D657" s="66"/>
      <c r="E657" s="66"/>
      <c r="F657" s="66"/>
      <c r="G657" s="66"/>
      <c r="H657" s="66"/>
      <c r="I657" s="66"/>
    </row>
    <row r="658" spans="1:9" x14ac:dyDescent="0.3">
      <c r="A658" s="71"/>
      <c r="B658" s="64"/>
      <c r="C658" s="66"/>
      <c r="D658" s="66"/>
      <c r="E658" s="66"/>
      <c r="F658" s="66"/>
      <c r="G658" s="66"/>
      <c r="H658" s="66"/>
      <c r="I658" s="66"/>
    </row>
    <row r="659" spans="1:9" x14ac:dyDescent="0.3">
      <c r="A659" s="71"/>
      <c r="B659" s="64"/>
      <c r="C659" s="66"/>
      <c r="D659" s="66"/>
      <c r="E659" s="66"/>
      <c r="F659" s="66"/>
      <c r="G659" s="66"/>
      <c r="H659" s="66"/>
      <c r="I659" s="66"/>
    </row>
    <row r="660" spans="1:9" x14ac:dyDescent="0.3">
      <c r="A660" s="71"/>
      <c r="B660" s="64"/>
      <c r="C660" s="66"/>
      <c r="D660" s="66"/>
      <c r="E660" s="66"/>
      <c r="F660" s="66"/>
      <c r="G660" s="66"/>
      <c r="H660" s="66"/>
      <c r="I660" s="66"/>
    </row>
    <row r="661" spans="1:9" x14ac:dyDescent="0.3">
      <c r="A661" s="71"/>
      <c r="B661" s="64"/>
      <c r="C661" s="66"/>
      <c r="D661" s="66"/>
      <c r="E661" s="66"/>
      <c r="F661" s="66"/>
      <c r="G661" s="66"/>
      <c r="H661" s="66"/>
      <c r="I661" s="66"/>
    </row>
    <row r="662" spans="1:9" x14ac:dyDescent="0.3">
      <c r="A662" s="71"/>
      <c r="B662" s="64"/>
      <c r="C662" s="66"/>
      <c r="D662" s="66"/>
      <c r="E662" s="66"/>
      <c r="F662" s="66"/>
      <c r="G662" s="66"/>
      <c r="H662" s="66"/>
      <c r="I662" s="66"/>
    </row>
    <row r="663" spans="1:9" x14ac:dyDescent="0.3">
      <c r="A663" s="71"/>
      <c r="B663" s="64"/>
      <c r="C663" s="66"/>
      <c r="D663" s="66"/>
      <c r="E663" s="66"/>
      <c r="F663" s="66"/>
      <c r="G663" s="66"/>
      <c r="H663" s="66"/>
      <c r="I663" s="66"/>
    </row>
    <row r="664" spans="1:9" x14ac:dyDescent="0.3">
      <c r="A664" s="71"/>
      <c r="B664" s="64"/>
      <c r="C664" s="66"/>
      <c r="D664" s="66"/>
      <c r="E664" s="66"/>
      <c r="F664" s="66"/>
      <c r="G664" s="66"/>
      <c r="H664" s="66"/>
      <c r="I664" s="66"/>
    </row>
    <row r="665" spans="1:9" x14ac:dyDescent="0.3">
      <c r="A665" s="71"/>
      <c r="B665" s="64"/>
      <c r="C665" s="66"/>
      <c r="D665" s="66"/>
      <c r="E665" s="66"/>
      <c r="F665" s="66"/>
      <c r="G665" s="66"/>
      <c r="H665" s="66"/>
      <c r="I665" s="66"/>
    </row>
    <row r="666" spans="1:9" x14ac:dyDescent="0.3">
      <c r="A666" s="71"/>
      <c r="B666" s="64"/>
      <c r="C666" s="66"/>
      <c r="D666" s="66"/>
      <c r="E666" s="66"/>
      <c r="F666" s="66"/>
      <c r="G666" s="66"/>
      <c r="H666" s="66"/>
      <c r="I666" s="66"/>
    </row>
    <row r="667" spans="1:9" x14ac:dyDescent="0.3">
      <c r="A667" s="71"/>
      <c r="B667" s="64"/>
      <c r="C667" s="66"/>
      <c r="D667" s="66"/>
      <c r="E667" s="66"/>
      <c r="F667" s="66"/>
      <c r="G667" s="66"/>
      <c r="H667" s="66"/>
      <c r="I667" s="66"/>
    </row>
    <row r="668" spans="1:9" x14ac:dyDescent="0.3">
      <c r="A668" s="71"/>
      <c r="B668" s="64"/>
      <c r="C668" s="66"/>
      <c r="D668" s="66"/>
      <c r="E668" s="66"/>
      <c r="F668" s="66"/>
      <c r="G668" s="66"/>
      <c r="H668" s="66"/>
      <c r="I668" s="66"/>
    </row>
    <row r="669" spans="1:9" x14ac:dyDescent="0.3">
      <c r="A669" s="71"/>
      <c r="B669" s="64"/>
      <c r="C669" s="66"/>
      <c r="D669" s="66"/>
      <c r="E669" s="66"/>
      <c r="F669" s="66"/>
      <c r="G669" s="66"/>
      <c r="H669" s="66"/>
      <c r="I669" s="66"/>
    </row>
    <row r="670" spans="1:9" x14ac:dyDescent="0.3">
      <c r="A670" s="71"/>
      <c r="B670" s="64"/>
      <c r="C670" s="66"/>
      <c r="D670" s="66"/>
      <c r="E670" s="66"/>
      <c r="F670" s="66"/>
      <c r="G670" s="66"/>
      <c r="H670" s="66"/>
      <c r="I670" s="66"/>
    </row>
    <row r="671" spans="1:9" x14ac:dyDescent="0.3">
      <c r="A671" s="71"/>
      <c r="B671" s="64"/>
      <c r="C671" s="66"/>
      <c r="D671" s="66"/>
      <c r="E671" s="66"/>
      <c r="F671" s="66"/>
      <c r="G671" s="66"/>
      <c r="H671" s="66"/>
      <c r="I671" s="66"/>
    </row>
    <row r="672" spans="1:9" x14ac:dyDescent="0.3">
      <c r="A672" s="71"/>
      <c r="B672" s="64"/>
      <c r="C672" s="66"/>
      <c r="D672" s="66"/>
      <c r="E672" s="66"/>
      <c r="F672" s="66"/>
      <c r="G672" s="66"/>
      <c r="H672" s="66"/>
      <c r="I672" s="66"/>
    </row>
    <row r="673" spans="1:9" x14ac:dyDescent="0.3">
      <c r="A673" s="71"/>
      <c r="B673" s="64"/>
      <c r="C673" s="66"/>
      <c r="D673" s="66"/>
      <c r="E673" s="66"/>
      <c r="F673" s="66"/>
      <c r="G673" s="66"/>
      <c r="H673" s="66"/>
      <c r="I673" s="66"/>
    </row>
    <row r="674" spans="1:9" x14ac:dyDescent="0.3">
      <c r="A674" s="71"/>
      <c r="B674" s="64"/>
      <c r="C674" s="66"/>
      <c r="D674" s="66"/>
      <c r="E674" s="66"/>
      <c r="F674" s="66"/>
      <c r="G674" s="66"/>
      <c r="H674" s="66"/>
      <c r="I674" s="66"/>
    </row>
    <row r="675" spans="1:9" x14ac:dyDescent="0.3">
      <c r="A675" s="71"/>
      <c r="B675" s="64"/>
      <c r="C675" s="66"/>
      <c r="D675" s="66"/>
      <c r="E675" s="66"/>
      <c r="F675" s="66"/>
      <c r="G675" s="66"/>
      <c r="H675" s="66"/>
      <c r="I675" s="66"/>
    </row>
    <row r="676" spans="1:9" x14ac:dyDescent="0.3">
      <c r="A676" s="71"/>
      <c r="B676" s="64"/>
      <c r="C676" s="66"/>
      <c r="D676" s="66"/>
      <c r="E676" s="66"/>
      <c r="F676" s="66"/>
      <c r="G676" s="66"/>
      <c r="H676" s="66"/>
      <c r="I676" s="66"/>
    </row>
    <row r="677" spans="1:9" x14ac:dyDescent="0.3">
      <c r="A677" s="71"/>
      <c r="B677" s="64"/>
      <c r="C677" s="66"/>
      <c r="D677" s="66"/>
      <c r="E677" s="66"/>
      <c r="F677" s="66"/>
      <c r="G677" s="66"/>
      <c r="H677" s="66"/>
      <c r="I677" s="66"/>
    </row>
    <row r="678" spans="1:9" x14ac:dyDescent="0.3">
      <c r="A678" s="71"/>
      <c r="B678" s="64"/>
      <c r="C678" s="66"/>
      <c r="D678" s="66"/>
      <c r="E678" s="66"/>
      <c r="F678" s="66"/>
      <c r="G678" s="66"/>
      <c r="H678" s="66"/>
      <c r="I678" s="66"/>
    </row>
    <row r="679" spans="1:9" x14ac:dyDescent="0.3">
      <c r="A679" s="71"/>
      <c r="B679" s="64"/>
      <c r="C679" s="66"/>
      <c r="D679" s="66"/>
      <c r="E679" s="66"/>
      <c r="F679" s="66"/>
      <c r="G679" s="66"/>
      <c r="H679" s="66"/>
      <c r="I679" s="66"/>
    </row>
    <row r="680" spans="1:9" x14ac:dyDescent="0.3">
      <c r="A680" s="71"/>
      <c r="B680" s="64"/>
      <c r="C680" s="66"/>
      <c r="D680" s="66"/>
      <c r="E680" s="66"/>
      <c r="F680" s="66"/>
      <c r="G680" s="66"/>
      <c r="H680" s="66"/>
      <c r="I680" s="66"/>
    </row>
    <row r="681" spans="1:9" x14ac:dyDescent="0.3">
      <c r="A681" s="71"/>
      <c r="B681" s="64"/>
      <c r="C681" s="66"/>
      <c r="D681" s="66"/>
      <c r="E681" s="66"/>
      <c r="F681" s="66"/>
      <c r="G681" s="66"/>
      <c r="H681" s="66"/>
      <c r="I681" s="66"/>
    </row>
    <row r="682" spans="1:9" x14ac:dyDescent="0.3">
      <c r="A682" s="71"/>
      <c r="B682" s="64"/>
      <c r="C682" s="66"/>
      <c r="D682" s="66"/>
      <c r="E682" s="66"/>
      <c r="F682" s="66"/>
      <c r="G682" s="66"/>
      <c r="H682" s="66"/>
      <c r="I682" s="66"/>
    </row>
    <row r="683" spans="1:9" x14ac:dyDescent="0.3">
      <c r="A683" s="71"/>
      <c r="B683" s="64"/>
      <c r="C683" s="66"/>
      <c r="D683" s="66"/>
      <c r="E683" s="66"/>
      <c r="F683" s="66"/>
      <c r="G683" s="66"/>
      <c r="H683" s="66"/>
      <c r="I683" s="66"/>
    </row>
    <row r="684" spans="1:9" x14ac:dyDescent="0.3">
      <c r="A684" s="71"/>
      <c r="B684" s="64"/>
      <c r="C684" s="66"/>
      <c r="D684" s="66"/>
      <c r="E684" s="66"/>
      <c r="F684" s="66"/>
      <c r="G684" s="66"/>
      <c r="H684" s="66"/>
      <c r="I684" s="66"/>
    </row>
    <row r="685" spans="1:9" x14ac:dyDescent="0.3">
      <c r="A685" s="71"/>
      <c r="B685" s="64"/>
      <c r="C685" s="66"/>
      <c r="D685" s="66"/>
      <c r="E685" s="66"/>
      <c r="F685" s="66"/>
      <c r="G685" s="66"/>
      <c r="H685" s="66"/>
      <c r="I685" s="66"/>
    </row>
    <row r="686" spans="1:9" x14ac:dyDescent="0.3">
      <c r="A686" s="71"/>
      <c r="B686" s="64"/>
      <c r="C686" s="66"/>
      <c r="D686" s="66"/>
      <c r="E686" s="66"/>
      <c r="F686" s="66"/>
      <c r="G686" s="66"/>
      <c r="H686" s="66"/>
      <c r="I686" s="66"/>
    </row>
    <row r="687" spans="1:9" x14ac:dyDescent="0.3">
      <c r="A687" s="71"/>
      <c r="B687" s="64"/>
      <c r="C687" s="66"/>
      <c r="D687" s="66"/>
      <c r="E687" s="66"/>
      <c r="F687" s="66"/>
      <c r="G687" s="66"/>
      <c r="H687" s="66"/>
      <c r="I687" s="66"/>
    </row>
    <row r="688" spans="1:9" x14ac:dyDescent="0.3">
      <c r="A688" s="71"/>
      <c r="B688" s="64"/>
      <c r="C688" s="66"/>
      <c r="D688" s="66"/>
      <c r="E688" s="66"/>
      <c r="F688" s="66"/>
      <c r="G688" s="66"/>
      <c r="H688" s="66"/>
      <c r="I688" s="66"/>
    </row>
    <row r="689" spans="1:9" x14ac:dyDescent="0.3">
      <c r="A689" s="71"/>
      <c r="B689" s="64"/>
      <c r="C689" s="66"/>
      <c r="D689" s="66"/>
      <c r="E689" s="66"/>
      <c r="F689" s="66"/>
      <c r="G689" s="66"/>
      <c r="H689" s="66"/>
      <c r="I689" s="66"/>
    </row>
    <row r="690" spans="1:9" x14ac:dyDescent="0.3">
      <c r="A690" s="71"/>
      <c r="B690" s="64"/>
      <c r="C690" s="66"/>
      <c r="D690" s="66"/>
      <c r="E690" s="66"/>
      <c r="F690" s="66"/>
      <c r="G690" s="66"/>
      <c r="H690" s="66"/>
      <c r="I690" s="66"/>
    </row>
    <row r="691" spans="1:9" x14ac:dyDescent="0.3">
      <c r="A691" s="71"/>
      <c r="B691" s="64"/>
      <c r="C691" s="66"/>
      <c r="D691" s="66"/>
      <c r="E691" s="66"/>
      <c r="F691" s="66"/>
      <c r="G691" s="66"/>
      <c r="H691" s="66"/>
      <c r="I691" s="66"/>
    </row>
    <row r="692" spans="1:9" x14ac:dyDescent="0.3">
      <c r="A692" s="71"/>
      <c r="B692" s="64"/>
      <c r="C692" s="66"/>
      <c r="D692" s="66"/>
      <c r="E692" s="66"/>
      <c r="F692" s="66"/>
      <c r="G692" s="66"/>
      <c r="H692" s="66"/>
      <c r="I692" s="66"/>
    </row>
    <row r="693" spans="1:9" x14ac:dyDescent="0.3">
      <c r="A693" s="71"/>
      <c r="B693" s="64"/>
      <c r="C693" s="66"/>
      <c r="D693" s="66"/>
      <c r="E693" s="66"/>
      <c r="F693" s="66"/>
      <c r="G693" s="66"/>
      <c r="H693" s="66"/>
      <c r="I693" s="66"/>
    </row>
    <row r="694" spans="1:9" x14ac:dyDescent="0.3">
      <c r="A694" s="71"/>
      <c r="B694" s="64"/>
      <c r="C694" s="66"/>
      <c r="D694" s="66"/>
      <c r="E694" s="66"/>
      <c r="F694" s="66"/>
      <c r="G694" s="66"/>
      <c r="H694" s="66"/>
      <c r="I694" s="66"/>
    </row>
    <row r="695" spans="1:9" x14ac:dyDescent="0.3">
      <c r="A695" s="71"/>
      <c r="B695" s="64"/>
      <c r="C695" s="66"/>
      <c r="D695" s="66"/>
      <c r="E695" s="66"/>
      <c r="F695" s="66"/>
      <c r="G695" s="66"/>
      <c r="H695" s="66"/>
      <c r="I695" s="66"/>
    </row>
    <row r="696" spans="1:9" x14ac:dyDescent="0.3">
      <c r="A696" s="71"/>
      <c r="B696" s="64"/>
      <c r="C696" s="66"/>
      <c r="D696" s="66"/>
      <c r="E696" s="66"/>
      <c r="F696" s="66"/>
      <c r="G696" s="66"/>
      <c r="H696" s="66"/>
      <c r="I696" s="66"/>
    </row>
    <row r="697" spans="1:9" x14ac:dyDescent="0.3">
      <c r="A697" s="71"/>
      <c r="B697" s="64"/>
      <c r="C697" s="66"/>
      <c r="D697" s="66"/>
      <c r="E697" s="66"/>
      <c r="F697" s="66"/>
      <c r="G697" s="66"/>
      <c r="H697" s="66"/>
      <c r="I697" s="66"/>
    </row>
    <row r="698" spans="1:9" x14ac:dyDescent="0.3">
      <c r="A698" s="71"/>
      <c r="B698" s="64"/>
      <c r="C698" s="66"/>
      <c r="D698" s="66"/>
      <c r="E698" s="66"/>
      <c r="F698" s="66"/>
      <c r="G698" s="66"/>
      <c r="H698" s="66"/>
      <c r="I698" s="66"/>
    </row>
    <row r="699" spans="1:9" x14ac:dyDescent="0.3">
      <c r="A699" s="71"/>
      <c r="B699" s="64"/>
      <c r="C699" s="66"/>
      <c r="D699" s="66"/>
      <c r="E699" s="66"/>
      <c r="F699" s="66"/>
      <c r="G699" s="66"/>
      <c r="H699" s="66"/>
      <c r="I699" s="66"/>
    </row>
    <row r="700" spans="1:9" x14ac:dyDescent="0.3">
      <c r="A700" s="71"/>
      <c r="B700" s="64"/>
      <c r="C700" s="66"/>
      <c r="D700" s="66"/>
      <c r="E700" s="66"/>
      <c r="F700" s="66"/>
      <c r="G700" s="66"/>
      <c r="H700" s="66"/>
      <c r="I700" s="66"/>
    </row>
    <row r="701" spans="1:9" x14ac:dyDescent="0.3">
      <c r="A701" s="71"/>
      <c r="B701" s="64"/>
      <c r="C701" s="66"/>
      <c r="D701" s="66"/>
      <c r="E701" s="66"/>
      <c r="F701" s="66"/>
      <c r="G701" s="66"/>
      <c r="H701" s="66"/>
      <c r="I701" s="66"/>
    </row>
    <row r="702" spans="1:9" x14ac:dyDescent="0.3">
      <c r="A702" s="71"/>
      <c r="B702" s="64"/>
      <c r="C702" s="66"/>
      <c r="D702" s="66"/>
      <c r="E702" s="66"/>
      <c r="F702" s="66"/>
      <c r="G702" s="66"/>
      <c r="H702" s="66"/>
      <c r="I702" s="66"/>
    </row>
    <row r="703" spans="1:9" x14ac:dyDescent="0.3">
      <c r="A703" s="71"/>
      <c r="B703" s="64"/>
      <c r="C703" s="66"/>
      <c r="D703" s="66"/>
      <c r="E703" s="66"/>
      <c r="F703" s="66"/>
      <c r="G703" s="66"/>
      <c r="H703" s="66"/>
      <c r="I703" s="66"/>
    </row>
    <row r="704" spans="1:9" x14ac:dyDescent="0.3">
      <c r="A704" s="71"/>
      <c r="B704" s="64"/>
      <c r="C704" s="66"/>
      <c r="D704" s="66"/>
      <c r="E704" s="66"/>
      <c r="F704" s="66"/>
      <c r="G704" s="66"/>
      <c r="H704" s="66"/>
      <c r="I704" s="66"/>
    </row>
    <row r="705" spans="1:9" x14ac:dyDescent="0.3">
      <c r="A705" s="71"/>
      <c r="B705" s="64"/>
      <c r="C705" s="66"/>
      <c r="D705" s="66"/>
      <c r="E705" s="66"/>
      <c r="F705" s="66"/>
      <c r="G705" s="66"/>
      <c r="H705" s="66"/>
      <c r="I705" s="66"/>
    </row>
    <row r="706" spans="1:9" x14ac:dyDescent="0.3">
      <c r="A706" s="71"/>
      <c r="B706" s="64"/>
      <c r="C706" s="66"/>
      <c r="D706" s="66"/>
      <c r="E706" s="66"/>
      <c r="F706" s="66"/>
      <c r="G706" s="66"/>
      <c r="H706" s="66"/>
      <c r="I706" s="66"/>
    </row>
    <row r="707" spans="1:9" x14ac:dyDescent="0.3">
      <c r="A707" s="71"/>
      <c r="B707" s="64"/>
      <c r="C707" s="66"/>
      <c r="D707" s="66"/>
      <c r="E707" s="66"/>
      <c r="F707" s="66"/>
      <c r="G707" s="66"/>
      <c r="H707" s="66"/>
      <c r="I707" s="66"/>
    </row>
    <row r="708" spans="1:9" x14ac:dyDescent="0.3">
      <c r="A708" s="71"/>
      <c r="B708" s="64"/>
      <c r="C708" s="66"/>
      <c r="D708" s="66"/>
      <c r="E708" s="66"/>
      <c r="F708" s="66"/>
      <c r="G708" s="66"/>
      <c r="H708" s="66"/>
      <c r="I708" s="66"/>
    </row>
    <row r="709" spans="1:9" x14ac:dyDescent="0.3">
      <c r="A709" s="71"/>
      <c r="B709" s="64"/>
      <c r="C709" s="66"/>
      <c r="D709" s="66"/>
      <c r="E709" s="66"/>
      <c r="F709" s="66"/>
      <c r="G709" s="66"/>
      <c r="H709" s="66"/>
      <c r="I709" s="66"/>
    </row>
    <row r="710" spans="1:9" x14ac:dyDescent="0.3">
      <c r="A710" s="71"/>
      <c r="B710" s="64"/>
      <c r="C710" s="66"/>
      <c r="D710" s="66"/>
      <c r="E710" s="66"/>
      <c r="F710" s="66"/>
      <c r="G710" s="66"/>
      <c r="H710" s="66"/>
      <c r="I710" s="66"/>
    </row>
    <row r="711" spans="1:9" x14ac:dyDescent="0.3">
      <c r="A711" s="71"/>
      <c r="B711" s="64"/>
      <c r="C711" s="66"/>
      <c r="D711" s="66"/>
      <c r="E711" s="66"/>
      <c r="F711" s="66"/>
      <c r="G711" s="66"/>
      <c r="H711" s="66"/>
      <c r="I711" s="66"/>
    </row>
    <row r="712" spans="1:9" x14ac:dyDescent="0.3">
      <c r="A712" s="71"/>
      <c r="B712" s="64"/>
      <c r="C712" s="66"/>
      <c r="D712" s="66"/>
      <c r="E712" s="66"/>
      <c r="F712" s="66"/>
      <c r="G712" s="66"/>
      <c r="H712" s="66"/>
      <c r="I712" s="66"/>
    </row>
    <row r="713" spans="1:9" x14ac:dyDescent="0.3">
      <c r="A713" s="71"/>
      <c r="B713" s="64"/>
      <c r="C713" s="66"/>
      <c r="D713" s="66"/>
      <c r="E713" s="66"/>
      <c r="F713" s="66"/>
      <c r="G713" s="66"/>
      <c r="H713" s="66"/>
      <c r="I713" s="66"/>
    </row>
    <row r="714" spans="1:9" x14ac:dyDescent="0.3">
      <c r="A714" s="71"/>
      <c r="B714" s="64"/>
      <c r="C714" s="66"/>
      <c r="D714" s="66"/>
      <c r="E714" s="66"/>
      <c r="F714" s="66"/>
      <c r="G714" s="66"/>
      <c r="H714" s="66"/>
      <c r="I714" s="66"/>
    </row>
    <row r="715" spans="1:9" x14ac:dyDescent="0.3">
      <c r="A715" s="71"/>
      <c r="B715" s="64"/>
      <c r="C715" s="66"/>
      <c r="D715" s="66"/>
      <c r="E715" s="66"/>
      <c r="F715" s="66"/>
      <c r="G715" s="66"/>
      <c r="H715" s="66"/>
      <c r="I715" s="66"/>
    </row>
    <row r="716" spans="1:9" x14ac:dyDescent="0.3">
      <c r="A716" s="71"/>
      <c r="B716" s="64"/>
      <c r="C716" s="66"/>
      <c r="D716" s="66"/>
      <c r="E716" s="66"/>
      <c r="F716" s="66"/>
      <c r="G716" s="66"/>
      <c r="H716" s="66"/>
      <c r="I716" s="66"/>
    </row>
    <row r="717" spans="1:9" x14ac:dyDescent="0.3">
      <c r="A717" s="71"/>
      <c r="B717" s="64"/>
      <c r="C717" s="66"/>
      <c r="D717" s="66"/>
      <c r="E717" s="66"/>
      <c r="F717" s="66"/>
      <c r="G717" s="66"/>
      <c r="H717" s="66"/>
      <c r="I717" s="66"/>
    </row>
    <row r="718" spans="1:9" x14ac:dyDescent="0.3">
      <c r="A718" s="71"/>
      <c r="B718" s="64"/>
      <c r="C718" s="66"/>
      <c r="D718" s="66"/>
      <c r="E718" s="66"/>
      <c r="F718" s="66"/>
      <c r="G718" s="66"/>
      <c r="H718" s="66"/>
      <c r="I718" s="66"/>
    </row>
    <row r="719" spans="1:9" x14ac:dyDescent="0.3">
      <c r="A719" s="71"/>
      <c r="B719" s="64"/>
      <c r="C719" s="66"/>
      <c r="D719" s="66"/>
      <c r="E719" s="66"/>
      <c r="F719" s="66"/>
      <c r="G719" s="66"/>
      <c r="H719" s="66"/>
      <c r="I719" s="66"/>
    </row>
    <row r="720" spans="1:9" x14ac:dyDescent="0.3">
      <c r="A720" s="71"/>
      <c r="B720" s="64"/>
      <c r="C720" s="66"/>
      <c r="D720" s="66"/>
      <c r="E720" s="66"/>
      <c r="F720" s="66"/>
      <c r="G720" s="66"/>
      <c r="H720" s="66"/>
      <c r="I720" s="66"/>
    </row>
    <row r="721" spans="1:9" x14ac:dyDescent="0.3">
      <c r="A721" s="71"/>
      <c r="B721" s="64"/>
      <c r="C721" s="66"/>
      <c r="D721" s="66"/>
      <c r="E721" s="66"/>
      <c r="F721" s="66"/>
      <c r="G721" s="66"/>
      <c r="H721" s="66"/>
      <c r="I721" s="66"/>
    </row>
    <row r="722" spans="1:9" x14ac:dyDescent="0.3">
      <c r="A722" s="71"/>
      <c r="B722" s="64"/>
      <c r="C722" s="66"/>
      <c r="D722" s="66"/>
      <c r="E722" s="66"/>
      <c r="F722" s="66"/>
      <c r="G722" s="66"/>
      <c r="H722" s="66"/>
      <c r="I722" s="66"/>
    </row>
    <row r="723" spans="1:9" x14ac:dyDescent="0.3">
      <c r="A723" s="71"/>
      <c r="B723" s="64"/>
      <c r="C723" s="66"/>
      <c r="D723" s="66"/>
      <c r="E723" s="66"/>
      <c r="F723" s="66"/>
      <c r="G723" s="66"/>
      <c r="H723" s="66"/>
      <c r="I723" s="66"/>
    </row>
    <row r="724" spans="1:9" x14ac:dyDescent="0.3">
      <c r="A724" s="71"/>
      <c r="B724" s="64"/>
      <c r="C724" s="66"/>
      <c r="D724" s="66"/>
      <c r="E724" s="66"/>
      <c r="F724" s="66"/>
      <c r="G724" s="66"/>
      <c r="H724" s="66"/>
      <c r="I724" s="66"/>
    </row>
    <row r="725" spans="1:9" x14ac:dyDescent="0.3">
      <c r="A725" s="71"/>
      <c r="B725" s="64"/>
      <c r="C725" s="66"/>
      <c r="D725" s="66"/>
      <c r="E725" s="66"/>
      <c r="F725" s="66"/>
      <c r="G725" s="66"/>
      <c r="H725" s="66"/>
      <c r="I725" s="66"/>
    </row>
    <row r="726" spans="1:9" x14ac:dyDescent="0.3">
      <c r="A726" s="71"/>
      <c r="B726" s="64"/>
      <c r="C726" s="66"/>
      <c r="D726" s="66"/>
      <c r="E726" s="66"/>
      <c r="F726" s="66"/>
      <c r="G726" s="66"/>
      <c r="H726" s="66"/>
      <c r="I726" s="66"/>
    </row>
    <row r="727" spans="1:9" x14ac:dyDescent="0.3">
      <c r="A727" s="71"/>
      <c r="B727" s="64"/>
      <c r="C727" s="66"/>
      <c r="D727" s="66"/>
      <c r="E727" s="66"/>
      <c r="F727" s="66"/>
      <c r="G727" s="66"/>
      <c r="H727" s="66"/>
      <c r="I727" s="66"/>
    </row>
    <row r="728" spans="1:9" x14ac:dyDescent="0.3">
      <c r="A728" s="71"/>
      <c r="B728" s="64"/>
      <c r="C728" s="66"/>
      <c r="D728" s="66"/>
      <c r="E728" s="66"/>
      <c r="F728" s="66"/>
      <c r="G728" s="66"/>
      <c r="H728" s="66"/>
      <c r="I728" s="66"/>
    </row>
    <row r="729" spans="1:9" x14ac:dyDescent="0.3">
      <c r="A729" s="71"/>
      <c r="B729" s="64"/>
      <c r="C729" s="66"/>
      <c r="D729" s="66"/>
      <c r="E729" s="66"/>
      <c r="F729" s="66"/>
      <c r="G729" s="66"/>
      <c r="H729" s="66"/>
      <c r="I729" s="66"/>
    </row>
    <row r="730" spans="1:9" x14ac:dyDescent="0.3">
      <c r="A730" s="71"/>
      <c r="B730" s="64"/>
      <c r="C730" s="66"/>
      <c r="D730" s="66"/>
      <c r="E730" s="66"/>
      <c r="F730" s="66"/>
      <c r="G730" s="66"/>
      <c r="H730" s="66"/>
      <c r="I730" s="66"/>
    </row>
    <row r="731" spans="1:9" x14ac:dyDescent="0.3">
      <c r="A731" s="71"/>
      <c r="B731" s="64"/>
      <c r="C731" s="66"/>
      <c r="D731" s="66"/>
      <c r="E731" s="66"/>
      <c r="F731" s="66"/>
      <c r="G731" s="66"/>
      <c r="H731" s="66"/>
      <c r="I731" s="66"/>
    </row>
    <row r="732" spans="1:9" x14ac:dyDescent="0.3">
      <c r="A732" s="71"/>
      <c r="B732" s="64"/>
      <c r="C732" s="66"/>
      <c r="D732" s="66"/>
      <c r="E732" s="66"/>
      <c r="F732" s="66"/>
      <c r="G732" s="66"/>
      <c r="H732" s="66"/>
      <c r="I732" s="66"/>
    </row>
    <row r="733" spans="1:9" x14ac:dyDescent="0.3">
      <c r="A733" s="71"/>
      <c r="B733" s="64"/>
      <c r="C733" s="66"/>
      <c r="D733" s="66"/>
      <c r="E733" s="66"/>
      <c r="F733" s="66"/>
      <c r="G733" s="66"/>
      <c r="H733" s="66"/>
      <c r="I733" s="66"/>
    </row>
    <row r="734" spans="1:9" x14ac:dyDescent="0.3">
      <c r="A734" s="71"/>
      <c r="B734" s="64"/>
      <c r="C734" s="66"/>
      <c r="D734" s="66"/>
      <c r="E734" s="66"/>
      <c r="F734" s="66"/>
      <c r="G734" s="66"/>
      <c r="H734" s="66"/>
      <c r="I734" s="66"/>
    </row>
    <row r="735" spans="1:9" x14ac:dyDescent="0.3">
      <c r="A735" s="71"/>
      <c r="B735" s="64"/>
      <c r="C735" s="66"/>
      <c r="D735" s="66"/>
      <c r="E735" s="66"/>
      <c r="F735" s="66"/>
      <c r="G735" s="66"/>
      <c r="H735" s="66"/>
      <c r="I735" s="66"/>
    </row>
    <row r="736" spans="1:9" x14ac:dyDescent="0.3">
      <c r="A736" s="71"/>
      <c r="B736" s="64"/>
      <c r="C736" s="66"/>
      <c r="D736" s="66"/>
      <c r="E736" s="66"/>
      <c r="F736" s="66"/>
      <c r="G736" s="66"/>
      <c r="H736" s="66"/>
      <c r="I736" s="66"/>
    </row>
    <row r="737" spans="1:9" x14ac:dyDescent="0.3">
      <c r="A737" s="71"/>
      <c r="B737" s="64"/>
      <c r="C737" s="66"/>
      <c r="D737" s="66"/>
      <c r="E737" s="66"/>
      <c r="F737" s="66"/>
      <c r="G737" s="66"/>
      <c r="H737" s="66"/>
      <c r="I737" s="66"/>
    </row>
    <row r="738" spans="1:9" x14ac:dyDescent="0.3">
      <c r="A738" s="71"/>
      <c r="B738" s="64"/>
      <c r="C738" s="66"/>
      <c r="D738" s="66"/>
      <c r="E738" s="66"/>
      <c r="F738" s="66"/>
      <c r="G738" s="66"/>
      <c r="H738" s="66"/>
      <c r="I738" s="66"/>
    </row>
    <row r="739" spans="1:9" x14ac:dyDescent="0.3">
      <c r="A739" s="71"/>
      <c r="B739" s="64"/>
      <c r="C739" s="66"/>
      <c r="D739" s="66"/>
      <c r="E739" s="66"/>
      <c r="F739" s="66"/>
      <c r="G739" s="66"/>
      <c r="H739" s="66"/>
      <c r="I739" s="66"/>
    </row>
    <row r="740" spans="1:9" x14ac:dyDescent="0.3">
      <c r="A740" s="71"/>
      <c r="B740" s="64"/>
      <c r="C740" s="66"/>
      <c r="D740" s="66"/>
      <c r="E740" s="66"/>
      <c r="F740" s="66"/>
      <c r="G740" s="66"/>
      <c r="H740" s="66"/>
      <c r="I740" s="66"/>
    </row>
    <row r="741" spans="1:9" x14ac:dyDescent="0.3">
      <c r="A741" s="71"/>
      <c r="B741" s="64"/>
      <c r="C741" s="66"/>
      <c r="D741" s="66"/>
      <c r="E741" s="66"/>
      <c r="F741" s="66"/>
      <c r="G741" s="66"/>
      <c r="H741" s="66"/>
      <c r="I741" s="66"/>
    </row>
    <row r="742" spans="1:9" x14ac:dyDescent="0.3">
      <c r="A742" s="71"/>
      <c r="B742" s="64"/>
      <c r="C742" s="66"/>
      <c r="D742" s="66"/>
      <c r="E742" s="66"/>
      <c r="F742" s="66"/>
      <c r="G742" s="66"/>
      <c r="H742" s="66"/>
      <c r="I742" s="66"/>
    </row>
    <row r="743" spans="1:9" x14ac:dyDescent="0.3">
      <c r="A743" s="71"/>
      <c r="B743" s="64"/>
      <c r="C743" s="66"/>
      <c r="D743" s="66"/>
      <c r="E743" s="66"/>
      <c r="F743" s="66"/>
      <c r="G743" s="66"/>
      <c r="H743" s="66"/>
      <c r="I743" s="66"/>
    </row>
    <row r="744" spans="1:9" x14ac:dyDescent="0.3">
      <c r="A744" s="71"/>
      <c r="B744" s="64"/>
      <c r="C744" s="66"/>
      <c r="D744" s="66"/>
      <c r="E744" s="66"/>
      <c r="F744" s="66"/>
      <c r="G744" s="66"/>
      <c r="H744" s="66"/>
      <c r="I744" s="66"/>
    </row>
    <row r="745" spans="1:9" x14ac:dyDescent="0.3">
      <c r="A745" s="71"/>
      <c r="B745" s="64"/>
      <c r="C745" s="66"/>
      <c r="D745" s="66"/>
      <c r="E745" s="66"/>
      <c r="F745" s="66"/>
      <c r="G745" s="66"/>
      <c r="H745" s="66"/>
      <c r="I745" s="66"/>
    </row>
    <row r="746" spans="1:9" x14ac:dyDescent="0.3">
      <c r="A746" s="71"/>
      <c r="B746" s="64"/>
      <c r="C746" s="66"/>
      <c r="D746" s="66"/>
      <c r="E746" s="66"/>
      <c r="F746" s="66"/>
      <c r="G746" s="66"/>
      <c r="H746" s="66"/>
      <c r="I746" s="66"/>
    </row>
    <row r="747" spans="1:9" x14ac:dyDescent="0.3">
      <c r="A747" s="71"/>
      <c r="B747" s="64"/>
      <c r="C747" s="66"/>
      <c r="D747" s="66"/>
      <c r="E747" s="66"/>
      <c r="F747" s="66"/>
      <c r="G747" s="66"/>
      <c r="H747" s="66"/>
      <c r="I747" s="66"/>
    </row>
    <row r="748" spans="1:9" x14ac:dyDescent="0.3">
      <c r="A748" s="71"/>
      <c r="B748" s="64"/>
      <c r="C748" s="66"/>
      <c r="D748" s="66"/>
      <c r="E748" s="66"/>
      <c r="F748" s="66"/>
      <c r="G748" s="66"/>
      <c r="H748" s="66"/>
      <c r="I748" s="66"/>
    </row>
    <row r="749" spans="1:9" x14ac:dyDescent="0.3">
      <c r="A749" s="71"/>
      <c r="B749" s="64"/>
      <c r="C749" s="66"/>
      <c r="D749" s="66"/>
      <c r="E749" s="66"/>
      <c r="F749" s="66"/>
      <c r="G749" s="66"/>
      <c r="H749" s="66"/>
      <c r="I749" s="66"/>
    </row>
    <row r="750" spans="1:9" x14ac:dyDescent="0.3">
      <c r="A750" s="71"/>
      <c r="B750" s="64"/>
      <c r="C750" s="66"/>
      <c r="D750" s="66"/>
      <c r="E750" s="66"/>
      <c r="F750" s="66"/>
      <c r="G750" s="66"/>
      <c r="H750" s="66"/>
      <c r="I750" s="66"/>
    </row>
    <row r="751" spans="1:9" x14ac:dyDescent="0.3">
      <c r="A751" s="71"/>
      <c r="B751" s="64"/>
      <c r="C751" s="66"/>
      <c r="D751" s="66"/>
      <c r="E751" s="66"/>
      <c r="F751" s="66"/>
      <c r="G751" s="66"/>
      <c r="H751" s="66"/>
      <c r="I751" s="66"/>
    </row>
    <row r="752" spans="1:9" x14ac:dyDescent="0.3">
      <c r="A752" s="71"/>
      <c r="B752" s="64"/>
      <c r="C752" s="66"/>
      <c r="D752" s="66"/>
      <c r="E752" s="66"/>
      <c r="F752" s="66"/>
      <c r="G752" s="66"/>
      <c r="H752" s="66"/>
      <c r="I752" s="66"/>
    </row>
    <row r="753" spans="1:9" x14ac:dyDescent="0.3">
      <c r="A753" s="71"/>
      <c r="B753" s="64"/>
      <c r="C753" s="66"/>
      <c r="D753" s="66"/>
      <c r="E753" s="66"/>
      <c r="F753" s="66"/>
      <c r="G753" s="66"/>
      <c r="H753" s="66"/>
      <c r="I753" s="66"/>
    </row>
    <row r="754" spans="1:9" x14ac:dyDescent="0.3">
      <c r="A754" s="71"/>
      <c r="B754" s="64"/>
      <c r="C754" s="66"/>
      <c r="D754" s="66"/>
      <c r="E754" s="66"/>
      <c r="F754" s="66"/>
      <c r="G754" s="66"/>
      <c r="H754" s="66"/>
      <c r="I754" s="66"/>
    </row>
    <row r="755" spans="1:9" x14ac:dyDescent="0.3">
      <c r="A755" s="71"/>
      <c r="B755" s="64"/>
      <c r="C755" s="66"/>
      <c r="D755" s="66"/>
      <c r="E755" s="66"/>
      <c r="F755" s="66"/>
      <c r="G755" s="66"/>
      <c r="H755" s="66"/>
      <c r="I755" s="66"/>
    </row>
    <row r="756" spans="1:9" x14ac:dyDescent="0.3">
      <c r="A756" s="71"/>
      <c r="B756" s="64"/>
      <c r="C756" s="66"/>
      <c r="D756" s="66"/>
      <c r="E756" s="66"/>
      <c r="F756" s="66"/>
      <c r="G756" s="66"/>
      <c r="H756" s="66"/>
      <c r="I756" s="66"/>
    </row>
    <row r="757" spans="1:9" x14ac:dyDescent="0.3">
      <c r="A757" s="71"/>
      <c r="B757" s="64"/>
      <c r="C757" s="66"/>
      <c r="D757" s="66"/>
      <c r="E757" s="66"/>
      <c r="F757" s="66"/>
      <c r="G757" s="66"/>
      <c r="H757" s="66"/>
      <c r="I757" s="66"/>
    </row>
    <row r="758" spans="1:9" x14ac:dyDescent="0.3">
      <c r="A758" s="71"/>
      <c r="B758" s="64"/>
      <c r="C758" s="66"/>
      <c r="D758" s="66"/>
      <c r="E758" s="66"/>
      <c r="F758" s="66"/>
      <c r="G758" s="66"/>
      <c r="H758" s="66"/>
      <c r="I758" s="66"/>
    </row>
    <row r="759" spans="1:9" x14ac:dyDescent="0.3">
      <c r="A759" s="71"/>
      <c r="B759" s="64"/>
      <c r="C759" s="66"/>
      <c r="D759" s="66"/>
      <c r="E759" s="66"/>
      <c r="F759" s="66"/>
      <c r="G759" s="66"/>
      <c r="H759" s="66"/>
      <c r="I759" s="66"/>
    </row>
    <row r="760" spans="1:9" x14ac:dyDescent="0.3">
      <c r="A760" s="71"/>
      <c r="B760" s="64"/>
      <c r="C760" s="66"/>
      <c r="D760" s="66"/>
      <c r="E760" s="66"/>
      <c r="F760" s="66"/>
      <c r="G760" s="66"/>
      <c r="H760" s="66"/>
      <c r="I760" s="66"/>
    </row>
    <row r="761" spans="1:9" x14ac:dyDescent="0.3">
      <c r="A761" s="71"/>
      <c r="B761" s="64"/>
      <c r="C761" s="66"/>
      <c r="D761" s="66"/>
      <c r="E761" s="66"/>
      <c r="F761" s="66"/>
      <c r="G761" s="66"/>
      <c r="H761" s="66"/>
      <c r="I761" s="66"/>
    </row>
    <row r="762" spans="1:9" x14ac:dyDescent="0.3">
      <c r="A762" s="71"/>
      <c r="B762" s="64"/>
      <c r="C762" s="66"/>
      <c r="D762" s="66"/>
      <c r="E762" s="66"/>
      <c r="F762" s="66"/>
      <c r="G762" s="66"/>
      <c r="H762" s="66"/>
      <c r="I762" s="66"/>
    </row>
    <row r="763" spans="1:9" x14ac:dyDescent="0.3">
      <c r="A763" s="71"/>
      <c r="B763" s="64"/>
      <c r="C763" s="66"/>
      <c r="D763" s="66"/>
      <c r="E763" s="66"/>
      <c r="F763" s="66"/>
      <c r="G763" s="66"/>
      <c r="H763" s="66"/>
      <c r="I763" s="66"/>
    </row>
    <row r="764" spans="1:9" x14ac:dyDescent="0.3">
      <c r="A764" s="71"/>
      <c r="B764" s="64"/>
      <c r="C764" s="66"/>
      <c r="D764" s="66"/>
      <c r="E764" s="66"/>
      <c r="F764" s="66"/>
      <c r="G764" s="66"/>
      <c r="H764" s="66"/>
      <c r="I764" s="66"/>
    </row>
    <row r="765" spans="1:9" x14ac:dyDescent="0.3">
      <c r="A765" s="71"/>
      <c r="B765" s="64"/>
      <c r="C765" s="66"/>
      <c r="D765" s="66"/>
      <c r="E765" s="66"/>
      <c r="F765" s="66"/>
      <c r="G765" s="66"/>
      <c r="H765" s="66"/>
      <c r="I765" s="66"/>
    </row>
    <row r="766" spans="1:9" x14ac:dyDescent="0.3">
      <c r="A766" s="71"/>
      <c r="B766" s="64"/>
      <c r="C766" s="66"/>
      <c r="D766" s="66"/>
      <c r="E766" s="66"/>
      <c r="F766" s="66"/>
      <c r="G766" s="66"/>
      <c r="H766" s="66"/>
      <c r="I766" s="66"/>
    </row>
    <row r="767" spans="1:9" x14ac:dyDescent="0.3">
      <c r="A767" s="71"/>
      <c r="B767" s="64"/>
      <c r="C767" s="66"/>
      <c r="D767" s="66"/>
      <c r="E767" s="66"/>
      <c r="F767" s="66"/>
      <c r="G767" s="66"/>
      <c r="H767" s="66"/>
      <c r="I767" s="66"/>
    </row>
    <row r="768" spans="1:9" x14ac:dyDescent="0.3">
      <c r="A768" s="71"/>
      <c r="B768" s="64"/>
      <c r="C768" s="66"/>
      <c r="D768" s="66"/>
      <c r="E768" s="66"/>
      <c r="F768" s="66"/>
      <c r="G768" s="66"/>
      <c r="H768" s="66"/>
      <c r="I768" s="66"/>
    </row>
    <row r="769" spans="1:9" x14ac:dyDescent="0.3">
      <c r="A769" s="71"/>
      <c r="B769" s="64"/>
      <c r="C769" s="66"/>
      <c r="D769" s="66"/>
      <c r="E769" s="66"/>
      <c r="F769" s="66"/>
      <c r="G769" s="66"/>
      <c r="H769" s="66"/>
      <c r="I769" s="66"/>
    </row>
    <row r="770" spans="1:9" x14ac:dyDescent="0.3">
      <c r="A770" s="71"/>
      <c r="B770" s="64"/>
      <c r="C770" s="66"/>
      <c r="D770" s="66"/>
      <c r="E770" s="66"/>
      <c r="F770" s="66"/>
      <c r="G770" s="66"/>
      <c r="H770" s="66"/>
      <c r="I770" s="66"/>
    </row>
    <row r="771" spans="1:9" x14ac:dyDescent="0.3">
      <c r="A771" s="71"/>
      <c r="B771" s="64"/>
      <c r="C771" s="66"/>
      <c r="D771" s="66"/>
      <c r="E771" s="66"/>
      <c r="F771" s="66"/>
      <c r="G771" s="66"/>
      <c r="H771" s="66"/>
      <c r="I771" s="66"/>
    </row>
    <row r="772" spans="1:9" x14ac:dyDescent="0.3">
      <c r="A772" s="71"/>
      <c r="B772" s="64"/>
      <c r="C772" s="66"/>
      <c r="D772" s="66"/>
      <c r="E772" s="66"/>
      <c r="F772" s="66"/>
      <c r="G772" s="66"/>
      <c r="H772" s="66"/>
      <c r="I772" s="66"/>
    </row>
    <row r="773" spans="1:9" x14ac:dyDescent="0.3">
      <c r="A773" s="71"/>
      <c r="B773" s="64"/>
      <c r="C773" s="66"/>
      <c r="D773" s="66"/>
      <c r="E773" s="66"/>
      <c r="F773" s="66"/>
      <c r="G773" s="66"/>
      <c r="H773" s="66"/>
      <c r="I773" s="66"/>
    </row>
    <row r="774" spans="1:9" x14ac:dyDescent="0.3">
      <c r="A774" s="71"/>
      <c r="B774" s="64"/>
      <c r="C774" s="66"/>
      <c r="D774" s="66"/>
      <c r="E774" s="66"/>
      <c r="F774" s="66"/>
      <c r="G774" s="66"/>
      <c r="H774" s="66"/>
      <c r="I774" s="66"/>
    </row>
    <row r="775" spans="1:9" x14ac:dyDescent="0.3">
      <c r="A775" s="71"/>
      <c r="B775" s="64"/>
      <c r="C775" s="66"/>
      <c r="D775" s="66"/>
      <c r="E775" s="66"/>
      <c r="F775" s="66"/>
      <c r="G775" s="66"/>
      <c r="H775" s="66"/>
      <c r="I775" s="66"/>
    </row>
    <row r="776" spans="1:9" x14ac:dyDescent="0.3">
      <c r="A776" s="71"/>
      <c r="B776" s="64"/>
      <c r="C776" s="66"/>
      <c r="D776" s="66"/>
      <c r="E776" s="66"/>
      <c r="F776" s="66"/>
      <c r="G776" s="66"/>
      <c r="H776" s="66"/>
      <c r="I776" s="66"/>
    </row>
    <row r="777" spans="1:9" x14ac:dyDescent="0.3">
      <c r="A777" s="71"/>
      <c r="B777" s="64"/>
      <c r="C777" s="66"/>
      <c r="D777" s="66"/>
      <c r="E777" s="66"/>
      <c r="F777" s="66"/>
      <c r="G777" s="66"/>
      <c r="H777" s="66"/>
      <c r="I777" s="66"/>
    </row>
    <row r="778" spans="1:9" x14ac:dyDescent="0.3">
      <c r="A778" s="71"/>
      <c r="B778" s="64"/>
      <c r="C778" s="66"/>
      <c r="D778" s="66"/>
      <c r="E778" s="66"/>
      <c r="F778" s="66"/>
      <c r="G778" s="66"/>
      <c r="H778" s="66"/>
      <c r="I778" s="66"/>
    </row>
    <row r="779" spans="1:9" x14ac:dyDescent="0.3">
      <c r="A779" s="71"/>
      <c r="B779" s="64"/>
      <c r="C779" s="66"/>
      <c r="D779" s="66"/>
      <c r="E779" s="66"/>
      <c r="F779" s="66"/>
      <c r="G779" s="66"/>
      <c r="H779" s="66"/>
      <c r="I779" s="66"/>
    </row>
    <row r="780" spans="1:9" x14ac:dyDescent="0.3">
      <c r="A780" s="71"/>
      <c r="B780" s="64"/>
      <c r="C780" s="66"/>
      <c r="D780" s="66"/>
      <c r="E780" s="66"/>
      <c r="F780" s="66"/>
      <c r="G780" s="66"/>
      <c r="H780" s="66"/>
      <c r="I780" s="66"/>
    </row>
    <row r="781" spans="1:9" x14ac:dyDescent="0.3">
      <c r="A781" s="71"/>
      <c r="B781" s="64"/>
      <c r="C781" s="66"/>
      <c r="D781" s="66"/>
      <c r="E781" s="66"/>
      <c r="F781" s="66"/>
      <c r="G781" s="66"/>
      <c r="H781" s="66"/>
      <c r="I781" s="66"/>
    </row>
    <row r="782" spans="1:9" x14ac:dyDescent="0.3">
      <c r="A782" s="71"/>
      <c r="B782" s="64"/>
      <c r="C782" s="66"/>
      <c r="D782" s="66"/>
      <c r="E782" s="66"/>
      <c r="F782" s="66"/>
      <c r="G782" s="66"/>
      <c r="H782" s="66"/>
      <c r="I782" s="66"/>
    </row>
    <row r="783" spans="1:9" x14ac:dyDescent="0.3">
      <c r="A783" s="71"/>
      <c r="B783" s="64"/>
      <c r="C783" s="66"/>
      <c r="D783" s="66"/>
      <c r="E783" s="66"/>
      <c r="F783" s="66"/>
      <c r="G783" s="66"/>
      <c r="H783" s="66"/>
      <c r="I783" s="66"/>
    </row>
    <row r="784" spans="1:9" x14ac:dyDescent="0.3">
      <c r="A784" s="71"/>
      <c r="B784" s="64"/>
      <c r="C784" s="66"/>
      <c r="D784" s="66"/>
      <c r="E784" s="66"/>
      <c r="F784" s="66"/>
      <c r="G784" s="66"/>
      <c r="H784" s="66"/>
      <c r="I784" s="66"/>
    </row>
    <row r="785" spans="1:9" x14ac:dyDescent="0.3">
      <c r="A785" s="71"/>
      <c r="B785" s="64"/>
      <c r="C785" s="66"/>
      <c r="D785" s="66"/>
      <c r="E785" s="66"/>
      <c r="F785" s="66"/>
      <c r="G785" s="66"/>
      <c r="H785" s="66"/>
      <c r="I785" s="66"/>
    </row>
    <row r="786" spans="1:9" x14ac:dyDescent="0.3">
      <c r="A786" s="71"/>
      <c r="B786" s="64"/>
      <c r="C786" s="66"/>
      <c r="D786" s="66"/>
      <c r="E786" s="66"/>
      <c r="F786" s="66"/>
      <c r="G786" s="66"/>
      <c r="H786" s="66"/>
      <c r="I786" s="66"/>
    </row>
    <row r="787" spans="1:9" x14ac:dyDescent="0.3">
      <c r="A787" s="71"/>
      <c r="B787" s="64"/>
      <c r="C787" s="66"/>
      <c r="D787" s="66"/>
      <c r="E787" s="66"/>
      <c r="F787" s="66"/>
      <c r="G787" s="66"/>
      <c r="H787" s="66"/>
      <c r="I787" s="66"/>
    </row>
    <row r="788" spans="1:9" x14ac:dyDescent="0.3">
      <c r="A788" s="71"/>
      <c r="B788" s="64"/>
      <c r="C788" s="66"/>
      <c r="D788" s="66"/>
      <c r="E788" s="66"/>
      <c r="F788" s="66"/>
      <c r="G788" s="66"/>
      <c r="H788" s="66"/>
      <c r="I788" s="66"/>
    </row>
    <row r="789" spans="1:9" x14ac:dyDescent="0.3">
      <c r="A789" s="71"/>
      <c r="B789" s="64"/>
      <c r="C789" s="66"/>
      <c r="D789" s="66"/>
      <c r="E789" s="66"/>
      <c r="F789" s="66"/>
      <c r="G789" s="66"/>
      <c r="H789" s="66"/>
      <c r="I789" s="66"/>
    </row>
    <row r="790" spans="1:9" x14ac:dyDescent="0.3">
      <c r="A790" s="71"/>
      <c r="B790" s="64"/>
      <c r="C790" s="66"/>
      <c r="D790" s="66"/>
      <c r="E790" s="66"/>
      <c r="F790" s="66"/>
      <c r="G790" s="66"/>
      <c r="H790" s="66"/>
      <c r="I790" s="66"/>
    </row>
    <row r="791" spans="1:9" x14ac:dyDescent="0.3">
      <c r="A791" s="71"/>
      <c r="B791" s="64"/>
      <c r="C791" s="66"/>
      <c r="D791" s="66"/>
      <c r="E791" s="66"/>
      <c r="F791" s="66"/>
      <c r="G791" s="66"/>
      <c r="H791" s="66"/>
      <c r="I791" s="66"/>
    </row>
    <row r="792" spans="1:9" x14ac:dyDescent="0.3">
      <c r="A792" s="71"/>
      <c r="B792" s="64"/>
      <c r="C792" s="66"/>
      <c r="D792" s="66"/>
      <c r="E792" s="66"/>
      <c r="F792" s="66"/>
      <c r="G792" s="66"/>
      <c r="H792" s="66"/>
      <c r="I792" s="66"/>
    </row>
    <row r="793" spans="1:9" x14ac:dyDescent="0.3">
      <c r="A793" s="71"/>
      <c r="B793" s="64"/>
      <c r="C793" s="66"/>
      <c r="D793" s="66"/>
      <c r="E793" s="66"/>
      <c r="F793" s="66"/>
      <c r="G793" s="66"/>
      <c r="H793" s="66"/>
      <c r="I793" s="66"/>
    </row>
    <row r="794" spans="1:9" x14ac:dyDescent="0.3">
      <c r="A794" s="71"/>
      <c r="B794" s="64"/>
      <c r="C794" s="66"/>
      <c r="D794" s="66"/>
      <c r="E794" s="66"/>
      <c r="F794" s="66"/>
      <c r="G794" s="66"/>
      <c r="H794" s="66"/>
      <c r="I794" s="66"/>
    </row>
    <row r="795" spans="1:9" x14ac:dyDescent="0.3">
      <c r="A795" s="71"/>
      <c r="B795" s="64"/>
      <c r="C795" s="66"/>
      <c r="D795" s="66"/>
      <c r="E795" s="66"/>
      <c r="F795" s="66"/>
      <c r="G795" s="66"/>
      <c r="H795" s="66"/>
      <c r="I795" s="66"/>
    </row>
    <row r="796" spans="1:9" x14ac:dyDescent="0.3">
      <c r="A796" s="71"/>
      <c r="B796" s="64"/>
      <c r="C796" s="66"/>
      <c r="D796" s="66"/>
      <c r="E796" s="66"/>
      <c r="F796" s="66"/>
      <c r="G796" s="66"/>
      <c r="H796" s="66"/>
      <c r="I796" s="66"/>
    </row>
    <row r="797" spans="1:9" x14ac:dyDescent="0.3">
      <c r="A797" s="71"/>
      <c r="B797" s="64"/>
      <c r="C797" s="66"/>
      <c r="D797" s="66"/>
      <c r="E797" s="66"/>
      <c r="F797" s="66"/>
      <c r="G797" s="66"/>
      <c r="H797" s="66"/>
      <c r="I797" s="66"/>
    </row>
    <row r="798" spans="1:9" x14ac:dyDescent="0.3">
      <c r="A798" s="71"/>
      <c r="B798" s="64"/>
      <c r="C798" s="66"/>
      <c r="D798" s="66"/>
      <c r="E798" s="66"/>
      <c r="F798" s="66"/>
      <c r="G798" s="66"/>
      <c r="H798" s="66"/>
      <c r="I798" s="66"/>
    </row>
    <row r="799" spans="1:9" x14ac:dyDescent="0.3">
      <c r="A799" s="71"/>
      <c r="B799" s="64"/>
      <c r="C799" s="66"/>
      <c r="D799" s="66"/>
      <c r="E799" s="66"/>
      <c r="F799" s="66"/>
      <c r="G799" s="66"/>
      <c r="H799" s="66"/>
      <c r="I799" s="66"/>
    </row>
    <row r="800" spans="1:9" x14ac:dyDescent="0.3">
      <c r="A800" s="71"/>
      <c r="B800" s="64"/>
      <c r="C800" s="66"/>
      <c r="D800" s="66"/>
      <c r="E800" s="66"/>
      <c r="F800" s="66"/>
      <c r="G800" s="66"/>
      <c r="H800" s="66"/>
      <c r="I800" s="66"/>
    </row>
    <row r="801" spans="1:9" x14ac:dyDescent="0.3">
      <c r="A801" s="71"/>
      <c r="B801" s="64"/>
      <c r="C801" s="66"/>
      <c r="D801" s="66"/>
      <c r="E801" s="66"/>
      <c r="F801" s="66"/>
      <c r="G801" s="66"/>
      <c r="H801" s="66"/>
      <c r="I801" s="66"/>
    </row>
    <row r="802" spans="1:9" x14ac:dyDescent="0.3">
      <c r="A802" s="71"/>
      <c r="B802" s="64"/>
      <c r="C802" s="66"/>
      <c r="D802" s="66"/>
      <c r="E802" s="66"/>
      <c r="F802" s="66"/>
      <c r="G802" s="66"/>
      <c r="H802" s="66"/>
      <c r="I802" s="66"/>
    </row>
    <row r="803" spans="1:9" x14ac:dyDescent="0.3">
      <c r="A803" s="71"/>
      <c r="B803" s="64"/>
      <c r="C803" s="66"/>
      <c r="D803" s="66"/>
      <c r="E803" s="66"/>
      <c r="F803" s="66"/>
      <c r="G803" s="66"/>
      <c r="H803" s="66"/>
      <c r="I803" s="66"/>
    </row>
    <row r="804" spans="1:9" x14ac:dyDescent="0.3">
      <c r="A804" s="71"/>
      <c r="B804" s="64"/>
      <c r="C804" s="66"/>
      <c r="D804" s="66"/>
      <c r="E804" s="66"/>
      <c r="F804" s="66"/>
      <c r="G804" s="66"/>
      <c r="H804" s="66"/>
      <c r="I804" s="66"/>
    </row>
    <row r="805" spans="1:9" x14ac:dyDescent="0.3">
      <c r="A805" s="71"/>
      <c r="B805" s="64"/>
      <c r="C805" s="66"/>
      <c r="D805" s="66"/>
      <c r="E805" s="66"/>
      <c r="F805" s="66"/>
      <c r="G805" s="66"/>
      <c r="H805" s="66"/>
      <c r="I805" s="66"/>
    </row>
    <row r="806" spans="1:9" x14ac:dyDescent="0.3">
      <c r="A806" s="71"/>
      <c r="B806" s="64"/>
      <c r="C806" s="66"/>
      <c r="D806" s="66"/>
      <c r="E806" s="66"/>
      <c r="F806" s="66"/>
      <c r="G806" s="66"/>
      <c r="H806" s="66"/>
      <c r="I806" s="66"/>
    </row>
    <row r="807" spans="1:9" x14ac:dyDescent="0.3">
      <c r="A807" s="71"/>
      <c r="B807" s="64"/>
      <c r="C807" s="66"/>
      <c r="D807" s="66"/>
      <c r="E807" s="66"/>
      <c r="F807" s="66"/>
      <c r="G807" s="66"/>
      <c r="H807" s="66"/>
      <c r="I807" s="66"/>
    </row>
    <row r="808" spans="1:9" x14ac:dyDescent="0.3">
      <c r="A808" s="71"/>
      <c r="B808" s="64"/>
      <c r="C808" s="66"/>
      <c r="D808" s="66"/>
      <c r="E808" s="66"/>
      <c r="F808" s="66"/>
      <c r="G808" s="66"/>
      <c r="H808" s="66"/>
      <c r="I808" s="66"/>
    </row>
    <row r="809" spans="1:9" x14ac:dyDescent="0.3">
      <c r="A809" s="71"/>
      <c r="B809" s="64"/>
      <c r="C809" s="66"/>
      <c r="D809" s="66"/>
      <c r="E809" s="66"/>
      <c r="F809" s="66"/>
      <c r="G809" s="66"/>
      <c r="H809" s="66"/>
      <c r="I809" s="66"/>
    </row>
    <row r="810" spans="1:9" x14ac:dyDescent="0.3">
      <c r="A810" s="71"/>
      <c r="B810" s="64"/>
      <c r="C810" s="66"/>
      <c r="D810" s="66"/>
      <c r="E810" s="66"/>
      <c r="F810" s="66"/>
      <c r="G810" s="66"/>
      <c r="H810" s="66"/>
      <c r="I810" s="66"/>
    </row>
    <row r="811" spans="1:9" x14ac:dyDescent="0.3">
      <c r="A811" s="71"/>
      <c r="B811" s="64"/>
      <c r="C811" s="66"/>
      <c r="D811" s="66"/>
      <c r="E811" s="66"/>
      <c r="F811" s="66"/>
      <c r="G811" s="66"/>
      <c r="H811" s="66"/>
      <c r="I811" s="66"/>
    </row>
    <row r="812" spans="1:9" x14ac:dyDescent="0.3">
      <c r="A812" s="71"/>
      <c r="B812" s="64"/>
      <c r="C812" s="66"/>
      <c r="D812" s="66"/>
      <c r="E812" s="66"/>
      <c r="F812" s="66"/>
      <c r="G812" s="66"/>
      <c r="H812" s="66"/>
      <c r="I812" s="66"/>
    </row>
    <row r="813" spans="1:9" x14ac:dyDescent="0.3">
      <c r="A813" s="71"/>
      <c r="B813" s="64"/>
      <c r="C813" s="66"/>
      <c r="D813" s="66"/>
      <c r="E813" s="66"/>
      <c r="F813" s="66"/>
      <c r="G813" s="66"/>
      <c r="H813" s="66"/>
      <c r="I813" s="66"/>
    </row>
    <row r="814" spans="1:9" x14ac:dyDescent="0.3">
      <c r="A814" s="71"/>
      <c r="B814" s="64"/>
      <c r="C814" s="66"/>
      <c r="D814" s="66"/>
      <c r="E814" s="66"/>
      <c r="F814" s="66"/>
      <c r="G814" s="66"/>
      <c r="H814" s="66"/>
      <c r="I814" s="66"/>
    </row>
    <row r="815" spans="1:9" x14ac:dyDescent="0.3">
      <c r="A815" s="71"/>
      <c r="B815" s="64"/>
      <c r="C815" s="66"/>
      <c r="D815" s="66"/>
      <c r="E815" s="66"/>
      <c r="F815" s="66"/>
      <c r="G815" s="66"/>
      <c r="H815" s="66"/>
      <c r="I815" s="66"/>
    </row>
    <row r="816" spans="1:9" x14ac:dyDescent="0.3">
      <c r="A816" s="71"/>
      <c r="B816" s="64"/>
      <c r="C816" s="66"/>
      <c r="D816" s="66"/>
      <c r="E816" s="66"/>
      <c r="F816" s="66"/>
      <c r="G816" s="66"/>
      <c r="H816" s="66"/>
      <c r="I816" s="66"/>
    </row>
    <row r="817" spans="1:9" x14ac:dyDescent="0.3">
      <c r="A817" s="71"/>
      <c r="B817" s="64"/>
      <c r="C817" s="66"/>
      <c r="D817" s="66"/>
      <c r="E817" s="66"/>
      <c r="F817" s="66"/>
      <c r="G817" s="66"/>
      <c r="H817" s="66"/>
      <c r="I817" s="66"/>
    </row>
    <row r="818" spans="1:9" x14ac:dyDescent="0.3">
      <c r="A818" s="71"/>
      <c r="B818" s="64"/>
      <c r="C818" s="66"/>
      <c r="D818" s="66"/>
      <c r="E818" s="66"/>
      <c r="F818" s="66"/>
      <c r="G818" s="66"/>
      <c r="H818" s="66"/>
      <c r="I818" s="66"/>
    </row>
    <row r="819" spans="1:9" x14ac:dyDescent="0.3">
      <c r="A819" s="71"/>
      <c r="B819" s="64"/>
      <c r="C819" s="66"/>
      <c r="D819" s="66"/>
      <c r="E819" s="66"/>
      <c r="F819" s="66"/>
      <c r="G819" s="66"/>
      <c r="H819" s="66"/>
      <c r="I819" s="66"/>
    </row>
    <row r="820" spans="1:9" x14ac:dyDescent="0.3">
      <c r="A820" s="71"/>
      <c r="B820" s="64"/>
      <c r="C820" s="66"/>
      <c r="D820" s="66"/>
      <c r="E820" s="66"/>
      <c r="F820" s="66"/>
      <c r="G820" s="66"/>
      <c r="H820" s="66"/>
      <c r="I820" s="66"/>
    </row>
    <row r="821" spans="1:9" x14ac:dyDescent="0.3">
      <c r="A821" s="71"/>
      <c r="B821" s="64"/>
      <c r="C821" s="66"/>
      <c r="D821" s="66"/>
      <c r="E821" s="66"/>
      <c r="F821" s="66"/>
      <c r="G821" s="66"/>
      <c r="H821" s="66"/>
      <c r="I821" s="66"/>
    </row>
    <row r="822" spans="1:9" x14ac:dyDescent="0.3">
      <c r="A822" s="71"/>
      <c r="B822" s="64"/>
      <c r="C822" s="66"/>
      <c r="D822" s="66"/>
      <c r="E822" s="66"/>
      <c r="F822" s="66"/>
      <c r="G822" s="66"/>
      <c r="H822" s="66"/>
      <c r="I822" s="66"/>
    </row>
    <row r="823" spans="1:9" x14ac:dyDescent="0.3">
      <c r="A823" s="71"/>
      <c r="B823" s="64"/>
      <c r="C823" s="66"/>
      <c r="D823" s="66"/>
      <c r="E823" s="66"/>
      <c r="F823" s="66"/>
      <c r="G823" s="66"/>
      <c r="H823" s="66"/>
      <c r="I823" s="66"/>
    </row>
    <row r="824" spans="1:9" x14ac:dyDescent="0.3">
      <c r="A824" s="71"/>
      <c r="B824" s="64"/>
      <c r="C824" s="66"/>
      <c r="D824" s="66"/>
      <c r="E824" s="66"/>
      <c r="F824" s="66"/>
      <c r="G824" s="66"/>
      <c r="H824" s="66"/>
      <c r="I824" s="66"/>
    </row>
    <row r="825" spans="1:9" x14ac:dyDescent="0.3">
      <c r="A825" s="71"/>
      <c r="B825" s="64"/>
      <c r="C825" s="66"/>
      <c r="D825" s="66"/>
      <c r="E825" s="66"/>
      <c r="F825" s="66"/>
      <c r="G825" s="66"/>
      <c r="H825" s="66"/>
      <c r="I825" s="66"/>
    </row>
    <row r="826" spans="1:9" x14ac:dyDescent="0.3">
      <c r="A826" s="71"/>
      <c r="B826" s="64"/>
      <c r="C826" s="66"/>
      <c r="D826" s="66"/>
      <c r="E826" s="66"/>
      <c r="F826" s="66"/>
      <c r="G826" s="66"/>
      <c r="H826" s="66"/>
      <c r="I826" s="66"/>
    </row>
    <row r="827" spans="1:9" x14ac:dyDescent="0.3">
      <c r="A827" s="71"/>
      <c r="B827" s="64"/>
      <c r="C827" s="66"/>
      <c r="D827" s="66"/>
      <c r="E827" s="66"/>
      <c r="F827" s="66"/>
      <c r="G827" s="66"/>
      <c r="H827" s="66"/>
      <c r="I827" s="66"/>
    </row>
    <row r="828" spans="1:9" x14ac:dyDescent="0.3">
      <c r="A828" s="71"/>
      <c r="B828" s="64"/>
      <c r="C828" s="66"/>
      <c r="D828" s="66"/>
      <c r="E828" s="66"/>
      <c r="F828" s="66"/>
      <c r="G828" s="66"/>
      <c r="H828" s="66"/>
      <c r="I828" s="66"/>
    </row>
    <row r="829" spans="1:9" x14ac:dyDescent="0.3">
      <c r="A829" s="71"/>
      <c r="B829" s="64"/>
      <c r="C829" s="66"/>
      <c r="D829" s="66"/>
      <c r="E829" s="66"/>
      <c r="F829" s="66"/>
      <c r="G829" s="66"/>
      <c r="H829" s="66"/>
      <c r="I829" s="66"/>
    </row>
    <row r="830" spans="1:9" x14ac:dyDescent="0.3">
      <c r="A830" s="71"/>
      <c r="B830" s="64"/>
      <c r="C830" s="66"/>
      <c r="D830" s="66"/>
      <c r="E830" s="66"/>
      <c r="F830" s="66"/>
      <c r="G830" s="66"/>
      <c r="H830" s="66"/>
      <c r="I830" s="66"/>
    </row>
    <row r="831" spans="1:9" x14ac:dyDescent="0.3">
      <c r="A831" s="71"/>
      <c r="B831" s="64"/>
      <c r="C831" s="66"/>
      <c r="D831" s="66"/>
      <c r="E831" s="66"/>
      <c r="F831" s="66"/>
      <c r="G831" s="66"/>
      <c r="H831" s="66"/>
      <c r="I831" s="66"/>
    </row>
    <row r="832" spans="1:9" x14ac:dyDescent="0.3">
      <c r="A832" s="71"/>
      <c r="B832" s="64"/>
      <c r="C832" s="66"/>
      <c r="D832" s="66"/>
      <c r="E832" s="66"/>
      <c r="F832" s="66"/>
      <c r="G832" s="66"/>
      <c r="H832" s="66"/>
      <c r="I832" s="66"/>
    </row>
    <row r="833" spans="1:9" x14ac:dyDescent="0.3">
      <c r="A833" s="71"/>
      <c r="B833" s="64"/>
      <c r="C833" s="66"/>
      <c r="D833" s="66"/>
      <c r="E833" s="66"/>
      <c r="F833" s="66"/>
      <c r="G833" s="66"/>
      <c r="H833" s="66"/>
      <c r="I833" s="66"/>
    </row>
    <row r="834" spans="1:9" x14ac:dyDescent="0.3">
      <c r="A834" s="71"/>
      <c r="B834" s="64"/>
      <c r="C834" s="66"/>
      <c r="D834" s="66"/>
      <c r="E834" s="66"/>
      <c r="F834" s="66"/>
      <c r="G834" s="66"/>
      <c r="H834" s="66"/>
      <c r="I834" s="66"/>
    </row>
    <row r="835" spans="1:9" x14ac:dyDescent="0.3">
      <c r="A835" s="71"/>
      <c r="B835" s="64"/>
      <c r="C835" s="66"/>
      <c r="D835" s="66"/>
      <c r="E835" s="66"/>
      <c r="F835" s="66"/>
      <c r="G835" s="66"/>
      <c r="H835" s="66"/>
      <c r="I835" s="66"/>
    </row>
    <row r="836" spans="1:9" x14ac:dyDescent="0.3">
      <c r="A836" s="71"/>
      <c r="B836" s="64"/>
      <c r="C836" s="66"/>
      <c r="D836" s="66"/>
      <c r="E836" s="66"/>
      <c r="F836" s="66"/>
      <c r="G836" s="66"/>
      <c r="H836" s="66"/>
      <c r="I836" s="66"/>
    </row>
    <row r="837" spans="1:9" x14ac:dyDescent="0.3">
      <c r="A837" s="71"/>
      <c r="B837" s="64"/>
      <c r="C837" s="66"/>
      <c r="D837" s="66"/>
      <c r="E837" s="66"/>
      <c r="F837" s="66"/>
      <c r="G837" s="66"/>
      <c r="H837" s="66"/>
      <c r="I837" s="66"/>
    </row>
    <row r="838" spans="1:9" x14ac:dyDescent="0.3">
      <c r="A838" s="71"/>
      <c r="B838" s="64"/>
      <c r="C838" s="66"/>
      <c r="D838" s="66"/>
      <c r="E838" s="66"/>
      <c r="F838" s="66"/>
      <c r="G838" s="66"/>
      <c r="H838" s="66"/>
      <c r="I838" s="66"/>
    </row>
    <row r="839" spans="1:9" x14ac:dyDescent="0.3">
      <c r="A839" s="71"/>
      <c r="B839" s="64"/>
      <c r="C839" s="66"/>
      <c r="D839" s="66"/>
      <c r="E839" s="66"/>
      <c r="F839" s="66"/>
      <c r="G839" s="66"/>
      <c r="H839" s="66"/>
      <c r="I839" s="66"/>
    </row>
    <row r="840" spans="1:9" x14ac:dyDescent="0.3">
      <c r="A840" s="71"/>
      <c r="B840" s="64"/>
      <c r="C840" s="66"/>
      <c r="D840" s="66"/>
      <c r="E840" s="66"/>
      <c r="F840" s="66"/>
      <c r="G840" s="66"/>
      <c r="H840" s="66"/>
      <c r="I840" s="66"/>
    </row>
    <row r="841" spans="1:9" x14ac:dyDescent="0.3">
      <c r="A841" s="71"/>
      <c r="B841" s="64"/>
      <c r="C841" s="66"/>
      <c r="D841" s="66"/>
      <c r="E841" s="66"/>
      <c r="F841" s="66"/>
      <c r="G841" s="66"/>
      <c r="H841" s="66"/>
      <c r="I841" s="66"/>
    </row>
    <row r="842" spans="1:9" x14ac:dyDescent="0.3">
      <c r="A842" s="71"/>
      <c r="B842" s="64"/>
      <c r="C842" s="66"/>
      <c r="D842" s="66"/>
      <c r="E842" s="66"/>
      <c r="F842" s="66"/>
      <c r="G842" s="66"/>
      <c r="H842" s="66"/>
      <c r="I842" s="66"/>
    </row>
    <row r="843" spans="1:9" x14ac:dyDescent="0.3">
      <c r="A843" s="71"/>
      <c r="B843" s="64"/>
      <c r="C843" s="66"/>
      <c r="D843" s="66"/>
      <c r="E843" s="66"/>
      <c r="F843" s="66"/>
      <c r="G843" s="66"/>
      <c r="H843" s="66"/>
      <c r="I843" s="66"/>
    </row>
    <row r="844" spans="1:9" x14ac:dyDescent="0.3">
      <c r="A844" s="71"/>
      <c r="B844" s="64"/>
      <c r="C844" s="66"/>
      <c r="D844" s="66"/>
      <c r="E844" s="66"/>
      <c r="F844" s="66"/>
      <c r="G844" s="66"/>
      <c r="H844" s="66"/>
      <c r="I844" s="66"/>
    </row>
    <row r="845" spans="1:9" x14ac:dyDescent="0.3">
      <c r="A845" s="71"/>
      <c r="B845" s="64"/>
      <c r="C845" s="66"/>
      <c r="D845" s="66"/>
      <c r="E845" s="66"/>
      <c r="F845" s="66"/>
      <c r="G845" s="66"/>
      <c r="H845" s="66"/>
      <c r="I845" s="66"/>
    </row>
    <row r="846" spans="1:9" x14ac:dyDescent="0.3">
      <c r="A846" s="71"/>
      <c r="B846" s="64"/>
      <c r="C846" s="66"/>
      <c r="D846" s="66"/>
      <c r="E846" s="66"/>
      <c r="F846" s="66"/>
      <c r="G846" s="66"/>
      <c r="H846" s="66"/>
      <c r="I846" s="66"/>
    </row>
    <row r="847" spans="1:9" x14ac:dyDescent="0.3">
      <c r="A847" s="71"/>
      <c r="B847" s="64"/>
      <c r="C847" s="66"/>
      <c r="D847" s="66"/>
      <c r="E847" s="66"/>
      <c r="F847" s="66"/>
      <c r="G847" s="66"/>
      <c r="H847" s="66"/>
      <c r="I847" s="66"/>
    </row>
    <row r="848" spans="1:9" x14ac:dyDescent="0.3">
      <c r="A848" s="71"/>
      <c r="B848" s="64"/>
      <c r="C848" s="66"/>
      <c r="D848" s="66"/>
      <c r="E848" s="66"/>
      <c r="F848" s="66"/>
      <c r="G848" s="66"/>
      <c r="H848" s="66"/>
      <c r="I848" s="66"/>
    </row>
    <row r="849" spans="1:9" x14ac:dyDescent="0.3">
      <c r="A849" s="71"/>
      <c r="B849" s="64"/>
      <c r="C849" s="66"/>
      <c r="D849" s="66"/>
      <c r="E849" s="66"/>
      <c r="F849" s="66"/>
      <c r="G849" s="66"/>
      <c r="H849" s="66"/>
      <c r="I849" s="66"/>
    </row>
    <row r="850" spans="1:9" x14ac:dyDescent="0.3">
      <c r="A850" s="71"/>
      <c r="B850" s="64"/>
      <c r="C850" s="66"/>
      <c r="D850" s="66"/>
      <c r="E850" s="66"/>
      <c r="F850" s="66"/>
      <c r="G850" s="66"/>
      <c r="H850" s="66"/>
      <c r="I850" s="66"/>
    </row>
    <row r="851" spans="1:9" x14ac:dyDescent="0.3">
      <c r="A851" s="71"/>
      <c r="B851" s="64"/>
      <c r="C851" s="66"/>
      <c r="D851" s="66"/>
      <c r="E851" s="66"/>
      <c r="F851" s="66"/>
      <c r="G851" s="66"/>
      <c r="H851" s="66"/>
      <c r="I851" s="66"/>
    </row>
    <row r="852" spans="1:9" x14ac:dyDescent="0.3">
      <c r="A852" s="71"/>
      <c r="B852" s="64"/>
      <c r="C852" s="66"/>
      <c r="D852" s="66"/>
      <c r="E852" s="66"/>
      <c r="F852" s="66"/>
      <c r="G852" s="66"/>
      <c r="H852" s="66"/>
      <c r="I852" s="66"/>
    </row>
    <row r="853" spans="1:9" x14ac:dyDescent="0.3">
      <c r="A853" s="71"/>
      <c r="B853" s="64"/>
      <c r="C853" s="66"/>
      <c r="D853" s="66"/>
      <c r="E853" s="66"/>
      <c r="F853" s="66"/>
      <c r="G853" s="66"/>
      <c r="H853" s="66"/>
      <c r="I853" s="66"/>
    </row>
    <row r="854" spans="1:9" x14ac:dyDescent="0.3">
      <c r="A854" s="71"/>
      <c r="B854" s="64"/>
      <c r="C854" s="66"/>
      <c r="D854" s="66"/>
      <c r="E854" s="66"/>
      <c r="F854" s="66"/>
      <c r="G854" s="66"/>
      <c r="H854" s="66"/>
      <c r="I854" s="66"/>
    </row>
    <row r="855" spans="1:9" x14ac:dyDescent="0.3">
      <c r="A855" s="71"/>
      <c r="B855" s="64"/>
      <c r="C855" s="66"/>
      <c r="D855" s="66"/>
      <c r="E855" s="66"/>
      <c r="F855" s="66"/>
      <c r="G855" s="66"/>
      <c r="H855" s="66"/>
      <c r="I855" s="66"/>
    </row>
    <row r="856" spans="1:9" x14ac:dyDescent="0.3">
      <c r="A856" s="71"/>
      <c r="B856" s="64"/>
      <c r="C856" s="66"/>
      <c r="D856" s="66"/>
      <c r="E856" s="66"/>
      <c r="F856" s="66"/>
      <c r="G856" s="66"/>
      <c r="H856" s="66"/>
      <c r="I856" s="66"/>
    </row>
    <row r="857" spans="1:9" x14ac:dyDescent="0.3">
      <c r="A857" s="71"/>
      <c r="B857" s="64"/>
      <c r="C857" s="66"/>
      <c r="D857" s="66"/>
      <c r="E857" s="66"/>
      <c r="F857" s="66"/>
      <c r="G857" s="66"/>
      <c r="H857" s="66"/>
      <c r="I857" s="66"/>
    </row>
    <row r="858" spans="1:9" x14ac:dyDescent="0.3">
      <c r="A858" s="71"/>
      <c r="B858" s="64"/>
      <c r="C858" s="66"/>
      <c r="D858" s="66"/>
      <c r="E858" s="66"/>
      <c r="F858" s="66"/>
      <c r="G858" s="66"/>
      <c r="H858" s="66"/>
      <c r="I858" s="66"/>
    </row>
    <row r="859" spans="1:9" x14ac:dyDescent="0.3">
      <c r="A859" s="71"/>
      <c r="B859" s="64"/>
      <c r="C859" s="66"/>
      <c r="D859" s="66"/>
      <c r="E859" s="66"/>
      <c r="F859" s="66"/>
      <c r="G859" s="66"/>
      <c r="H859" s="66"/>
      <c r="I859" s="66"/>
    </row>
    <row r="860" spans="1:9" x14ac:dyDescent="0.3">
      <c r="A860" s="71"/>
      <c r="B860" s="64"/>
      <c r="C860" s="66"/>
      <c r="D860" s="66"/>
      <c r="E860" s="66"/>
      <c r="F860" s="66"/>
      <c r="G860" s="66"/>
      <c r="H860" s="66"/>
      <c r="I860" s="66"/>
    </row>
    <row r="861" spans="1:9" x14ac:dyDescent="0.3">
      <c r="A861" s="71"/>
      <c r="B861" s="64"/>
      <c r="C861" s="66"/>
      <c r="D861" s="66"/>
      <c r="E861" s="66"/>
      <c r="F861" s="66"/>
      <c r="G861" s="66"/>
      <c r="H861" s="66"/>
      <c r="I861" s="66"/>
    </row>
    <row r="862" spans="1:9" x14ac:dyDescent="0.3">
      <c r="A862" s="71"/>
      <c r="B862" s="64"/>
      <c r="C862" s="66"/>
      <c r="D862" s="66"/>
      <c r="E862" s="66"/>
      <c r="F862" s="66"/>
      <c r="G862" s="66"/>
      <c r="H862" s="66"/>
      <c r="I862" s="66"/>
    </row>
    <row r="863" spans="1:9" x14ac:dyDescent="0.3">
      <c r="A863" s="71"/>
      <c r="B863" s="64"/>
      <c r="C863" s="66"/>
      <c r="D863" s="66"/>
      <c r="E863" s="66"/>
      <c r="F863" s="66"/>
      <c r="G863" s="66"/>
      <c r="H863" s="66"/>
      <c r="I863" s="66"/>
    </row>
    <row r="864" spans="1:9" x14ac:dyDescent="0.3">
      <c r="A864" s="71"/>
      <c r="B864" s="64"/>
      <c r="C864" s="66"/>
      <c r="D864" s="66"/>
      <c r="E864" s="66"/>
      <c r="F864" s="66"/>
      <c r="G864" s="66"/>
      <c r="H864" s="66"/>
      <c r="I864" s="66"/>
    </row>
    <row r="865" spans="1:9" x14ac:dyDescent="0.3">
      <c r="A865" s="71"/>
      <c r="B865" s="64"/>
      <c r="C865" s="66"/>
      <c r="D865" s="66"/>
      <c r="E865" s="66"/>
      <c r="F865" s="66"/>
      <c r="G865" s="66"/>
      <c r="H865" s="66"/>
      <c r="I865" s="66"/>
    </row>
    <row r="866" spans="1:9" x14ac:dyDescent="0.3">
      <c r="A866" s="71"/>
      <c r="B866" s="64"/>
      <c r="C866" s="66"/>
      <c r="D866" s="66"/>
      <c r="E866" s="66"/>
      <c r="F866" s="66"/>
      <c r="G866" s="66"/>
      <c r="H866" s="66"/>
      <c r="I866" s="66"/>
    </row>
    <row r="867" spans="1:9" x14ac:dyDescent="0.3">
      <c r="A867" s="71"/>
      <c r="B867" s="64"/>
      <c r="C867" s="66"/>
      <c r="D867" s="66"/>
      <c r="E867" s="66"/>
      <c r="F867" s="66"/>
      <c r="G867" s="66"/>
      <c r="H867" s="66"/>
      <c r="I867" s="66"/>
    </row>
    <row r="868" spans="1:9" x14ac:dyDescent="0.3">
      <c r="A868" s="71"/>
      <c r="B868" s="64"/>
      <c r="C868" s="66"/>
      <c r="D868" s="66"/>
      <c r="E868" s="66"/>
      <c r="F868" s="66"/>
      <c r="G868" s="66"/>
      <c r="H868" s="66"/>
      <c r="I868" s="66"/>
    </row>
    <row r="869" spans="1:9" x14ac:dyDescent="0.3">
      <c r="A869" s="71"/>
      <c r="B869" s="64"/>
      <c r="C869" s="66"/>
      <c r="D869" s="66"/>
      <c r="E869" s="66"/>
      <c r="F869" s="66"/>
      <c r="G869" s="66"/>
      <c r="H869" s="66"/>
      <c r="I869" s="66"/>
    </row>
    <row r="870" spans="1:9" x14ac:dyDescent="0.3">
      <c r="A870" s="71"/>
      <c r="B870" s="64"/>
      <c r="C870" s="66"/>
      <c r="D870" s="66"/>
      <c r="E870" s="66"/>
      <c r="F870" s="66"/>
      <c r="G870" s="66"/>
      <c r="H870" s="66"/>
      <c r="I870" s="66"/>
    </row>
    <row r="871" spans="1:9" x14ac:dyDescent="0.3">
      <c r="A871" s="71"/>
      <c r="B871" s="64"/>
      <c r="C871" s="66"/>
      <c r="D871" s="66"/>
      <c r="E871" s="66"/>
      <c r="F871" s="66"/>
      <c r="G871" s="66"/>
      <c r="H871" s="66"/>
      <c r="I871" s="66"/>
    </row>
    <row r="872" spans="1:9" x14ac:dyDescent="0.3">
      <c r="A872" s="71"/>
      <c r="B872" s="64"/>
      <c r="C872" s="66"/>
      <c r="D872" s="66"/>
      <c r="E872" s="66"/>
      <c r="F872" s="66"/>
      <c r="G872" s="66"/>
      <c r="H872" s="66"/>
      <c r="I872" s="66"/>
    </row>
    <row r="873" spans="1:9" x14ac:dyDescent="0.3">
      <c r="A873" s="71"/>
      <c r="B873" s="64"/>
      <c r="C873" s="66"/>
      <c r="D873" s="66"/>
      <c r="E873" s="66"/>
      <c r="F873" s="66"/>
      <c r="G873" s="66"/>
      <c r="H873" s="66"/>
      <c r="I873" s="66"/>
    </row>
    <row r="874" spans="1:9" x14ac:dyDescent="0.3">
      <c r="A874" s="71"/>
      <c r="B874" s="64"/>
      <c r="C874" s="66"/>
      <c r="D874" s="66"/>
      <c r="E874" s="66"/>
      <c r="F874" s="66"/>
      <c r="G874" s="66"/>
      <c r="H874" s="66"/>
      <c r="I874" s="66"/>
    </row>
    <row r="875" spans="1:9" x14ac:dyDescent="0.3">
      <c r="A875" s="71"/>
      <c r="B875" s="64"/>
      <c r="C875" s="66"/>
      <c r="D875" s="66"/>
      <c r="E875" s="66"/>
      <c r="F875" s="66"/>
      <c r="G875" s="66"/>
      <c r="H875" s="66"/>
      <c r="I875" s="66"/>
    </row>
    <row r="876" spans="1:9" x14ac:dyDescent="0.3">
      <c r="A876" s="71"/>
      <c r="B876" s="64"/>
      <c r="C876" s="66"/>
      <c r="D876" s="66"/>
      <c r="E876" s="66"/>
      <c r="F876" s="66"/>
      <c r="G876" s="66"/>
      <c r="H876" s="66"/>
      <c r="I876" s="66"/>
    </row>
    <row r="877" spans="1:9" x14ac:dyDescent="0.3">
      <c r="A877" s="71"/>
      <c r="B877" s="64"/>
      <c r="C877" s="66"/>
      <c r="D877" s="66"/>
      <c r="E877" s="66"/>
      <c r="F877" s="66"/>
      <c r="G877" s="66"/>
      <c r="H877" s="66"/>
      <c r="I877" s="66"/>
    </row>
    <row r="878" spans="1:9" x14ac:dyDescent="0.3">
      <c r="A878" s="71"/>
      <c r="B878" s="64"/>
      <c r="C878" s="66"/>
      <c r="D878" s="66"/>
      <c r="E878" s="66"/>
      <c r="F878" s="66"/>
      <c r="G878" s="66"/>
      <c r="H878" s="66"/>
      <c r="I878" s="66"/>
    </row>
    <row r="879" spans="1:9" x14ac:dyDescent="0.3">
      <c r="A879" s="71"/>
      <c r="B879" s="64"/>
      <c r="C879" s="66"/>
      <c r="D879" s="66"/>
      <c r="E879" s="66"/>
      <c r="F879" s="66"/>
      <c r="G879" s="66"/>
      <c r="H879" s="66"/>
      <c r="I879" s="66"/>
    </row>
    <row r="880" spans="1:9" x14ac:dyDescent="0.3">
      <c r="A880" s="71"/>
      <c r="B880" s="64"/>
      <c r="C880" s="66"/>
      <c r="D880" s="66"/>
      <c r="E880" s="66"/>
      <c r="F880" s="66"/>
      <c r="G880" s="66"/>
      <c r="H880" s="66"/>
      <c r="I880" s="66"/>
    </row>
    <row r="881" spans="1:9" x14ac:dyDescent="0.3">
      <c r="A881" s="71"/>
      <c r="B881" s="64"/>
      <c r="C881" s="66"/>
      <c r="D881" s="66"/>
      <c r="E881" s="66"/>
      <c r="F881" s="66"/>
      <c r="G881" s="66"/>
      <c r="H881" s="66"/>
      <c r="I881" s="66"/>
    </row>
    <row r="882" spans="1:9" x14ac:dyDescent="0.3">
      <c r="A882" s="71"/>
      <c r="B882" s="64"/>
      <c r="C882" s="66"/>
      <c r="D882" s="66"/>
      <c r="E882" s="66"/>
      <c r="F882" s="66"/>
      <c r="G882" s="66"/>
      <c r="H882" s="66"/>
      <c r="I882" s="66"/>
    </row>
    <row r="883" spans="1:9" x14ac:dyDescent="0.3">
      <c r="A883" s="71"/>
      <c r="B883" s="64"/>
      <c r="C883" s="66"/>
      <c r="D883" s="66"/>
      <c r="E883" s="66"/>
      <c r="F883" s="66"/>
      <c r="G883" s="66"/>
      <c r="H883" s="66"/>
      <c r="I883" s="66"/>
    </row>
    <row r="884" spans="1:9" x14ac:dyDescent="0.3">
      <c r="A884" s="71"/>
      <c r="B884" s="64"/>
      <c r="C884" s="66"/>
      <c r="D884" s="66"/>
      <c r="E884" s="66"/>
      <c r="F884" s="66"/>
      <c r="G884" s="66"/>
      <c r="H884" s="66"/>
      <c r="I884" s="66"/>
    </row>
    <row r="885" spans="1:9" x14ac:dyDescent="0.3">
      <c r="A885" s="71"/>
      <c r="B885" s="64"/>
      <c r="C885" s="66"/>
      <c r="D885" s="66"/>
      <c r="E885" s="66"/>
      <c r="F885" s="66"/>
      <c r="G885" s="66"/>
      <c r="H885" s="66"/>
      <c r="I885" s="66"/>
    </row>
    <row r="886" spans="1:9" x14ac:dyDescent="0.3">
      <c r="A886" s="71"/>
      <c r="B886" s="64"/>
      <c r="C886" s="66"/>
      <c r="D886" s="66"/>
      <c r="E886" s="66"/>
      <c r="F886" s="66"/>
      <c r="G886" s="66"/>
      <c r="H886" s="66"/>
      <c r="I886" s="66"/>
    </row>
    <row r="887" spans="1:9" x14ac:dyDescent="0.3">
      <c r="A887" s="71"/>
      <c r="B887" s="64"/>
      <c r="C887" s="66"/>
      <c r="D887" s="66"/>
      <c r="E887" s="66"/>
      <c r="F887" s="66"/>
      <c r="G887" s="66"/>
      <c r="H887" s="66"/>
      <c r="I887" s="66"/>
    </row>
    <row r="888" spans="1:9" x14ac:dyDescent="0.3">
      <c r="A888" s="71"/>
      <c r="B888" s="64"/>
      <c r="C888" s="66"/>
      <c r="D888" s="66"/>
      <c r="E888" s="66"/>
      <c r="F888" s="66"/>
      <c r="G888" s="66"/>
      <c r="H888" s="66"/>
      <c r="I888" s="66"/>
    </row>
    <row r="889" spans="1:9" x14ac:dyDescent="0.3">
      <c r="A889" s="71"/>
      <c r="B889" s="64"/>
      <c r="C889" s="66"/>
      <c r="D889" s="66"/>
      <c r="E889" s="66"/>
      <c r="F889" s="66"/>
      <c r="G889" s="66"/>
      <c r="H889" s="66"/>
      <c r="I889" s="66"/>
    </row>
    <row r="890" spans="1:9" x14ac:dyDescent="0.3">
      <c r="A890" s="71"/>
      <c r="B890" s="64"/>
      <c r="C890" s="66"/>
      <c r="D890" s="66"/>
      <c r="E890" s="66"/>
      <c r="F890" s="66"/>
      <c r="G890" s="66"/>
      <c r="H890" s="66"/>
      <c r="I890" s="66"/>
    </row>
    <row r="891" spans="1:9" x14ac:dyDescent="0.3">
      <c r="A891" s="71"/>
      <c r="B891" s="64"/>
      <c r="C891" s="66"/>
      <c r="D891" s="66"/>
      <c r="E891" s="66"/>
      <c r="F891" s="66"/>
      <c r="G891" s="66"/>
      <c r="H891" s="66"/>
      <c r="I891" s="66"/>
    </row>
    <row r="892" spans="1:9" x14ac:dyDescent="0.3">
      <c r="A892" s="71"/>
      <c r="B892" s="64"/>
      <c r="C892" s="66"/>
      <c r="D892" s="66"/>
      <c r="E892" s="66"/>
      <c r="F892" s="66"/>
      <c r="G892" s="66"/>
      <c r="H892" s="66"/>
      <c r="I892" s="66"/>
    </row>
    <row r="893" spans="1:9" x14ac:dyDescent="0.3">
      <c r="A893" s="71"/>
      <c r="B893" s="64"/>
      <c r="C893" s="66"/>
      <c r="D893" s="66"/>
      <c r="E893" s="66"/>
      <c r="F893" s="66"/>
      <c r="G893" s="66"/>
      <c r="H893" s="66"/>
      <c r="I893" s="66"/>
    </row>
    <row r="894" spans="1:9" x14ac:dyDescent="0.3">
      <c r="A894" s="71"/>
      <c r="B894" s="64"/>
      <c r="C894" s="66"/>
      <c r="D894" s="66"/>
      <c r="E894" s="66"/>
      <c r="F894" s="66"/>
      <c r="G894" s="66"/>
      <c r="H894" s="66"/>
      <c r="I894" s="66"/>
    </row>
    <row r="895" spans="1:9" x14ac:dyDescent="0.3">
      <c r="A895" s="71"/>
      <c r="B895" s="64"/>
      <c r="C895" s="66"/>
      <c r="D895" s="66"/>
      <c r="E895" s="66"/>
      <c r="F895" s="66"/>
      <c r="G895" s="66"/>
      <c r="H895" s="66"/>
      <c r="I895" s="66"/>
    </row>
    <row r="896" spans="1:9" x14ac:dyDescent="0.3">
      <c r="A896" s="71"/>
      <c r="B896" s="64"/>
      <c r="C896" s="66"/>
      <c r="D896" s="66"/>
      <c r="E896" s="66"/>
      <c r="F896" s="66"/>
      <c r="G896" s="66"/>
      <c r="H896" s="66"/>
      <c r="I896" s="66"/>
    </row>
    <row r="897" spans="1:9" x14ac:dyDescent="0.3">
      <c r="A897" s="71"/>
      <c r="B897" s="64"/>
      <c r="C897" s="66"/>
      <c r="D897" s="66"/>
      <c r="E897" s="66"/>
      <c r="F897" s="66"/>
      <c r="G897" s="66"/>
      <c r="H897" s="66"/>
      <c r="I897" s="66"/>
    </row>
    <row r="898" spans="1:9" x14ac:dyDescent="0.3">
      <c r="A898" s="71"/>
      <c r="B898" s="64"/>
      <c r="C898" s="66"/>
      <c r="D898" s="66"/>
      <c r="E898" s="66"/>
      <c r="F898" s="66"/>
      <c r="G898" s="66"/>
      <c r="H898" s="66"/>
      <c r="I898" s="66"/>
    </row>
    <row r="899" spans="1:9" x14ac:dyDescent="0.3">
      <c r="A899" s="71"/>
      <c r="B899" s="64"/>
      <c r="C899" s="66"/>
      <c r="D899" s="66"/>
      <c r="E899" s="66"/>
      <c r="F899" s="66"/>
      <c r="G899" s="66"/>
      <c r="H899" s="66"/>
      <c r="I899" s="66"/>
    </row>
    <row r="900" spans="1:9" x14ac:dyDescent="0.3">
      <c r="A900" s="71"/>
      <c r="B900" s="64"/>
      <c r="C900" s="66"/>
      <c r="D900" s="66"/>
      <c r="E900" s="66"/>
      <c r="F900" s="66"/>
      <c r="G900" s="66"/>
      <c r="H900" s="66"/>
      <c r="I900" s="66"/>
    </row>
    <row r="901" spans="1:9" x14ac:dyDescent="0.3">
      <c r="A901" s="71"/>
      <c r="B901" s="64"/>
      <c r="C901" s="66"/>
      <c r="D901" s="66"/>
      <c r="E901" s="66"/>
      <c r="F901" s="66"/>
      <c r="G901" s="66"/>
      <c r="H901" s="66"/>
      <c r="I901" s="66"/>
    </row>
  </sheetData>
  <mergeCells count="14">
    <mergeCell ref="B271:C271"/>
    <mergeCell ref="B89:C89"/>
    <mergeCell ref="B74:C74"/>
    <mergeCell ref="B23:C23"/>
    <mergeCell ref="B35:C35"/>
    <mergeCell ref="B43:C43"/>
    <mergeCell ref="B55:C55"/>
    <mergeCell ref="B62:C62"/>
    <mergeCell ref="B176:C176"/>
    <mergeCell ref="B96:C96"/>
    <mergeCell ref="B103:C103"/>
    <mergeCell ref="B110:C110"/>
    <mergeCell ref="B140:C140"/>
    <mergeCell ref="B117:C1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L150"/>
  <sheetViews>
    <sheetView workbookViewId="0"/>
  </sheetViews>
  <sheetFormatPr defaultColWidth="8.88671875" defaultRowHeight="14.4" x14ac:dyDescent="0.3"/>
  <cols>
    <col min="1" max="1" width="9.6640625" style="32" customWidth="1"/>
    <col min="2" max="2" width="44" style="27" customWidth="1"/>
    <col min="3" max="3" width="18.44140625" style="27" customWidth="1"/>
    <col min="4" max="4" width="18.6640625" style="27" customWidth="1"/>
    <col min="5" max="5" width="8.88671875" style="27"/>
    <col min="6" max="6" width="9.88671875" style="27" customWidth="1"/>
    <col min="7" max="16384" width="8.88671875" style="27"/>
  </cols>
  <sheetData>
    <row r="2" spans="1:8" ht="15.6" x14ac:dyDescent="0.3">
      <c r="B2" s="170" t="s">
        <v>122</v>
      </c>
    </row>
    <row r="3" spans="1:8" x14ac:dyDescent="0.3">
      <c r="B3" s="29"/>
    </row>
    <row r="4" spans="1:8" x14ac:dyDescent="0.3">
      <c r="A4" s="33" t="s">
        <v>39</v>
      </c>
      <c r="B4" s="33" t="s">
        <v>40</v>
      </c>
      <c r="C4" s="33" t="s">
        <v>41</v>
      </c>
      <c r="D4" s="33" t="s">
        <v>42</v>
      </c>
    </row>
    <row r="5" spans="1:8" x14ac:dyDescent="0.3">
      <c r="A5" s="34" t="s">
        <v>22</v>
      </c>
      <c r="B5" s="35" t="s">
        <v>43</v>
      </c>
      <c r="C5" s="36" t="s">
        <v>44</v>
      </c>
      <c r="D5" s="37">
        <v>700</v>
      </c>
      <c r="F5" s="38"/>
    </row>
    <row r="6" spans="1:8" x14ac:dyDescent="0.3">
      <c r="A6" s="36"/>
      <c r="B6" s="35"/>
      <c r="C6" s="36"/>
      <c r="D6" s="39"/>
      <c r="F6" s="38"/>
    </row>
    <row r="7" spans="1:8" x14ac:dyDescent="0.3">
      <c r="A7" s="34" t="s">
        <v>21</v>
      </c>
      <c r="B7" s="40" t="s">
        <v>45</v>
      </c>
      <c r="C7" s="36"/>
      <c r="D7" s="39"/>
      <c r="F7" s="38"/>
      <c r="G7" s="41"/>
      <c r="H7" s="42"/>
    </row>
    <row r="8" spans="1:8" x14ac:dyDescent="0.3">
      <c r="A8" s="36"/>
      <c r="B8" s="35" t="s">
        <v>46</v>
      </c>
      <c r="C8" s="43" t="s">
        <v>47</v>
      </c>
      <c r="D8" s="37">
        <v>600</v>
      </c>
      <c r="F8" s="38"/>
      <c r="G8" s="41"/>
      <c r="H8" s="42"/>
    </row>
    <row r="9" spans="1:8" x14ac:dyDescent="0.3">
      <c r="A9" s="36"/>
      <c r="B9" s="35" t="s">
        <v>48</v>
      </c>
      <c r="C9" s="43" t="s">
        <v>49</v>
      </c>
      <c r="D9" s="37">
        <v>600</v>
      </c>
      <c r="F9" s="38"/>
      <c r="G9" s="41"/>
      <c r="H9" s="42"/>
    </row>
    <row r="10" spans="1:8" x14ac:dyDescent="0.3">
      <c r="A10" s="36"/>
      <c r="B10" s="35" t="s">
        <v>50</v>
      </c>
      <c r="C10" s="43" t="s">
        <v>51</v>
      </c>
      <c r="D10" s="37">
        <v>200</v>
      </c>
      <c r="F10" s="38"/>
      <c r="G10" s="41"/>
      <c r="H10" s="42"/>
    </row>
    <row r="11" spans="1:8" x14ac:dyDescent="0.3">
      <c r="A11" s="36"/>
      <c r="B11" s="35" t="s">
        <v>52</v>
      </c>
      <c r="C11" s="43" t="s">
        <v>53</v>
      </c>
      <c r="D11" s="37">
        <v>120</v>
      </c>
      <c r="F11" s="38"/>
      <c r="G11" s="41"/>
      <c r="H11" s="42"/>
    </row>
    <row r="12" spans="1:8" x14ac:dyDescent="0.3">
      <c r="A12" s="36"/>
      <c r="B12" s="35" t="s">
        <v>54</v>
      </c>
      <c r="C12" s="43" t="s">
        <v>53</v>
      </c>
      <c r="D12" s="37">
        <v>150</v>
      </c>
      <c r="F12" s="38"/>
      <c r="G12" s="41"/>
      <c r="H12" s="42"/>
    </row>
    <row r="13" spans="1:8" x14ac:dyDescent="0.3">
      <c r="A13" s="36"/>
      <c r="B13" s="35" t="s">
        <v>55</v>
      </c>
      <c r="C13" s="43" t="s">
        <v>56</v>
      </c>
      <c r="D13" s="37">
        <v>15</v>
      </c>
      <c r="F13" s="38"/>
      <c r="G13" s="41"/>
      <c r="H13" s="44"/>
    </row>
    <row r="14" spans="1:8" x14ac:dyDescent="0.3">
      <c r="A14" s="36"/>
      <c r="B14" s="35" t="s">
        <v>17</v>
      </c>
      <c r="C14" s="43" t="s">
        <v>57</v>
      </c>
      <c r="D14" s="31">
        <v>0.05</v>
      </c>
      <c r="F14" s="30"/>
    </row>
    <row r="15" spans="1:8" x14ac:dyDescent="0.3">
      <c r="A15" s="36"/>
      <c r="B15" s="35"/>
      <c r="C15" s="43"/>
      <c r="D15" s="39"/>
      <c r="F15" s="38"/>
    </row>
    <row r="16" spans="1:8" x14ac:dyDescent="0.3">
      <c r="A16" s="34" t="s">
        <v>15</v>
      </c>
      <c r="B16" s="40" t="s">
        <v>94</v>
      </c>
      <c r="C16" s="36"/>
      <c r="D16" s="39"/>
      <c r="F16" s="38"/>
    </row>
    <row r="17" spans="1:8" x14ac:dyDescent="0.3">
      <c r="A17" s="36"/>
      <c r="B17" s="35" t="s">
        <v>58</v>
      </c>
      <c r="C17" s="43" t="s">
        <v>49</v>
      </c>
      <c r="D17" s="37">
        <v>20</v>
      </c>
      <c r="F17" s="38"/>
      <c r="G17" s="41"/>
      <c r="H17" s="42"/>
    </row>
    <row r="18" spans="1:8" x14ac:dyDescent="0.3">
      <c r="A18" s="36"/>
      <c r="B18" s="35" t="s">
        <v>59</v>
      </c>
      <c r="C18" s="43" t="s">
        <v>60</v>
      </c>
      <c r="D18" s="37">
        <v>60</v>
      </c>
      <c r="F18" s="38"/>
      <c r="G18" s="41"/>
      <c r="H18" s="42"/>
    </row>
    <row r="19" spans="1:8" x14ac:dyDescent="0.3">
      <c r="A19" s="36"/>
      <c r="B19" s="35" t="s">
        <v>61</v>
      </c>
      <c r="C19" s="43" t="s">
        <v>62</v>
      </c>
      <c r="D19" s="37">
        <v>12</v>
      </c>
      <c r="F19" s="38"/>
      <c r="G19" s="41"/>
      <c r="H19" s="42"/>
    </row>
    <row r="20" spans="1:8" x14ac:dyDescent="0.3">
      <c r="A20" s="36"/>
      <c r="B20" s="35" t="s">
        <v>63</v>
      </c>
      <c r="C20" s="43" t="s">
        <v>62</v>
      </c>
      <c r="D20" s="37">
        <v>80</v>
      </c>
      <c r="F20" s="38"/>
      <c r="G20" s="41"/>
      <c r="H20" s="42"/>
    </row>
    <row r="21" spans="1:8" x14ac:dyDescent="0.3">
      <c r="A21" s="36"/>
      <c r="B21" s="35" t="s">
        <v>64</v>
      </c>
      <c r="C21" s="43" t="s">
        <v>65</v>
      </c>
      <c r="D21" s="37">
        <v>8</v>
      </c>
      <c r="F21" s="38"/>
      <c r="G21" s="41"/>
      <c r="H21" s="42"/>
    </row>
    <row r="22" spans="1:8" x14ac:dyDescent="0.3">
      <c r="A22" s="36"/>
      <c r="B22" s="35" t="s">
        <v>66</v>
      </c>
      <c r="C22" s="43" t="s">
        <v>53</v>
      </c>
      <c r="D22" s="37">
        <v>30</v>
      </c>
      <c r="F22" s="38"/>
      <c r="G22" s="41"/>
      <c r="H22" s="42"/>
    </row>
    <row r="23" spans="1:8" x14ac:dyDescent="0.3">
      <c r="A23" s="36"/>
      <c r="B23" s="35" t="s">
        <v>17</v>
      </c>
      <c r="C23" s="43" t="s">
        <v>57</v>
      </c>
      <c r="D23" s="31">
        <v>0.05</v>
      </c>
      <c r="F23" s="30"/>
      <c r="G23" s="41"/>
      <c r="H23" s="44"/>
    </row>
    <row r="24" spans="1:8" x14ac:dyDescent="0.3">
      <c r="A24" s="36"/>
      <c r="B24" s="35"/>
      <c r="C24" s="36"/>
      <c r="D24" s="39"/>
      <c r="F24" s="45"/>
    </row>
    <row r="25" spans="1:8" x14ac:dyDescent="0.3">
      <c r="A25" s="34" t="s">
        <v>15</v>
      </c>
      <c r="B25" s="40" t="s">
        <v>95</v>
      </c>
      <c r="C25" s="36"/>
      <c r="D25" s="39"/>
      <c r="F25" s="38"/>
    </row>
    <row r="26" spans="1:8" x14ac:dyDescent="0.3">
      <c r="A26" s="36"/>
      <c r="B26" s="35" t="s">
        <v>58</v>
      </c>
      <c r="C26" s="43" t="s">
        <v>49</v>
      </c>
      <c r="D26" s="37">
        <v>10</v>
      </c>
      <c r="F26" s="38"/>
      <c r="G26" s="41"/>
      <c r="H26" s="42"/>
    </row>
    <row r="27" spans="1:8" x14ac:dyDescent="0.3">
      <c r="A27" s="36"/>
      <c r="B27" s="35" t="s">
        <v>59</v>
      </c>
      <c r="C27" s="43" t="s">
        <v>60</v>
      </c>
      <c r="D27" s="37">
        <v>60</v>
      </c>
      <c r="F27" s="38"/>
      <c r="G27" s="41"/>
      <c r="H27" s="42"/>
    </row>
    <row r="28" spans="1:8" x14ac:dyDescent="0.3">
      <c r="A28" s="36"/>
      <c r="B28" s="35" t="s">
        <v>61</v>
      </c>
      <c r="C28" s="43" t="s">
        <v>62</v>
      </c>
      <c r="D28" s="37">
        <v>10</v>
      </c>
      <c r="F28" s="38"/>
      <c r="G28" s="41"/>
      <c r="H28" s="42"/>
    </row>
    <row r="29" spans="1:8" x14ac:dyDescent="0.3">
      <c r="A29" s="36"/>
      <c r="B29" s="35" t="s">
        <v>63</v>
      </c>
      <c r="C29" s="43" t="s">
        <v>62</v>
      </c>
      <c r="D29" s="37">
        <v>80</v>
      </c>
      <c r="F29" s="38"/>
      <c r="G29" s="41"/>
      <c r="H29" s="42"/>
    </row>
    <row r="30" spans="1:8" x14ac:dyDescent="0.3">
      <c r="A30" s="36"/>
      <c r="B30" s="35" t="s">
        <v>64</v>
      </c>
      <c r="C30" s="43" t="s">
        <v>65</v>
      </c>
      <c r="D30" s="37">
        <v>5</v>
      </c>
      <c r="F30" s="38"/>
      <c r="G30" s="41"/>
      <c r="H30" s="42"/>
    </row>
    <row r="31" spans="1:8" x14ac:dyDescent="0.3">
      <c r="A31" s="36"/>
      <c r="B31" s="35" t="s">
        <v>66</v>
      </c>
      <c r="C31" s="43" t="s">
        <v>53</v>
      </c>
      <c r="D31" s="37">
        <v>20</v>
      </c>
      <c r="F31" s="38"/>
      <c r="G31" s="41"/>
      <c r="H31" s="42"/>
    </row>
    <row r="32" spans="1:8" x14ac:dyDescent="0.3">
      <c r="A32" s="36"/>
      <c r="B32" s="35" t="s">
        <v>17</v>
      </c>
      <c r="C32" s="43" t="s">
        <v>57</v>
      </c>
      <c r="D32" s="31">
        <v>0.05</v>
      </c>
      <c r="F32" s="30"/>
      <c r="G32" s="41"/>
      <c r="H32" s="44"/>
    </row>
    <row r="33" spans="1:8" x14ac:dyDescent="0.3">
      <c r="A33" s="36"/>
      <c r="B33" s="35"/>
      <c r="C33" s="36"/>
      <c r="D33" s="39"/>
      <c r="F33" s="45"/>
    </row>
    <row r="34" spans="1:8" x14ac:dyDescent="0.3">
      <c r="A34" s="34" t="s">
        <v>24</v>
      </c>
      <c r="B34" s="40" t="s">
        <v>67</v>
      </c>
      <c r="C34" s="36"/>
      <c r="D34" s="39"/>
      <c r="F34" s="45"/>
    </row>
    <row r="35" spans="1:8" x14ac:dyDescent="0.3">
      <c r="A35" s="36"/>
      <c r="B35" s="35" t="s">
        <v>48</v>
      </c>
      <c r="C35" s="43" t="s">
        <v>49</v>
      </c>
      <c r="D35" s="37">
        <v>800</v>
      </c>
      <c r="F35" s="38"/>
      <c r="G35" s="41"/>
      <c r="H35" s="42"/>
    </row>
    <row r="36" spans="1:8" x14ac:dyDescent="0.3">
      <c r="A36" s="36"/>
      <c r="B36" s="35" t="s">
        <v>68</v>
      </c>
      <c r="C36" s="43" t="s">
        <v>69</v>
      </c>
      <c r="D36" s="37">
        <v>160</v>
      </c>
      <c r="F36" s="38"/>
      <c r="G36" s="41"/>
      <c r="H36" s="42"/>
    </row>
    <row r="37" spans="1:8" x14ac:dyDescent="0.3">
      <c r="A37" s="36"/>
      <c r="B37" s="35" t="s">
        <v>70</v>
      </c>
      <c r="C37" s="43" t="s">
        <v>53</v>
      </c>
      <c r="D37" s="37">
        <v>80</v>
      </c>
      <c r="F37" s="38"/>
      <c r="G37" s="41"/>
      <c r="H37" s="42"/>
    </row>
    <row r="38" spans="1:8" x14ac:dyDescent="0.3">
      <c r="A38" s="36"/>
      <c r="B38" s="35" t="s">
        <v>71</v>
      </c>
      <c r="C38" s="43" t="s">
        <v>72</v>
      </c>
      <c r="D38" s="37">
        <v>1500</v>
      </c>
      <c r="F38" s="38"/>
      <c r="G38" s="41"/>
      <c r="H38" s="42"/>
    </row>
    <row r="39" spans="1:8" x14ac:dyDescent="0.3">
      <c r="A39" s="36"/>
      <c r="B39" s="35" t="s">
        <v>73</v>
      </c>
      <c r="C39" s="43" t="s">
        <v>72</v>
      </c>
      <c r="D39" s="37">
        <v>30</v>
      </c>
      <c r="F39" s="38"/>
      <c r="G39" s="41"/>
      <c r="H39" s="42"/>
    </row>
    <row r="40" spans="1:8" x14ac:dyDescent="0.3">
      <c r="A40" s="36"/>
      <c r="B40" s="35" t="s">
        <v>74</v>
      </c>
      <c r="C40" s="43" t="s">
        <v>72</v>
      </c>
      <c r="D40" s="37">
        <v>70</v>
      </c>
      <c r="F40" s="38"/>
      <c r="G40" s="41"/>
      <c r="H40" s="42"/>
    </row>
    <row r="41" spans="1:8" x14ac:dyDescent="0.3">
      <c r="A41" s="36"/>
      <c r="B41" s="35" t="s">
        <v>17</v>
      </c>
      <c r="C41" s="43" t="s">
        <v>57</v>
      </c>
      <c r="D41" s="31">
        <v>0.05</v>
      </c>
      <c r="F41" s="30"/>
      <c r="G41" s="41"/>
      <c r="H41" s="44"/>
    </row>
    <row r="42" spans="1:8" x14ac:dyDescent="0.3">
      <c r="A42" s="36"/>
      <c r="B42" s="35"/>
      <c r="C42" s="36"/>
      <c r="D42" s="39"/>
      <c r="F42" s="38"/>
    </row>
    <row r="43" spans="1:8" x14ac:dyDescent="0.3">
      <c r="A43" s="34" t="s">
        <v>23</v>
      </c>
      <c r="B43" s="40" t="s">
        <v>75</v>
      </c>
      <c r="C43" s="36"/>
      <c r="D43" s="39"/>
      <c r="F43" s="38"/>
    </row>
    <row r="44" spans="1:8" x14ac:dyDescent="0.3">
      <c r="A44" s="36"/>
      <c r="B44" s="35" t="s">
        <v>81</v>
      </c>
      <c r="C44" s="43" t="s">
        <v>83</v>
      </c>
      <c r="D44" s="46">
        <v>2</v>
      </c>
      <c r="F44" s="47"/>
      <c r="G44" s="24"/>
      <c r="H44" s="42"/>
    </row>
    <row r="45" spans="1:8" x14ac:dyDescent="0.3">
      <c r="A45" s="36"/>
      <c r="B45" s="35" t="s">
        <v>82</v>
      </c>
      <c r="C45" s="43" t="s">
        <v>84</v>
      </c>
      <c r="D45" s="46">
        <v>1</v>
      </c>
      <c r="F45" s="47"/>
      <c r="G45" s="25"/>
      <c r="H45" s="42"/>
    </row>
    <row r="46" spans="1:8" x14ac:dyDescent="0.3">
      <c r="A46" s="36"/>
      <c r="B46" s="35" t="s">
        <v>76</v>
      </c>
      <c r="C46" s="43" t="s">
        <v>77</v>
      </c>
      <c r="D46" s="37">
        <v>12</v>
      </c>
      <c r="F46" s="47"/>
      <c r="G46" s="26"/>
      <c r="H46" s="42"/>
    </row>
    <row r="47" spans="1:8" x14ac:dyDescent="0.3">
      <c r="A47" s="36"/>
      <c r="B47" s="35" t="s">
        <v>78</v>
      </c>
      <c r="C47" s="36" t="s">
        <v>53</v>
      </c>
      <c r="D47" s="37">
        <v>10</v>
      </c>
      <c r="F47" s="38"/>
    </row>
    <row r="48" spans="1:8" x14ac:dyDescent="0.3">
      <c r="A48" s="36"/>
      <c r="B48" s="35" t="s">
        <v>59</v>
      </c>
      <c r="C48" s="36" t="s">
        <v>69</v>
      </c>
      <c r="D48" s="37">
        <v>60</v>
      </c>
      <c r="F48" s="38"/>
      <c r="G48" s="28"/>
    </row>
    <row r="49" spans="1:12" x14ac:dyDescent="0.3">
      <c r="A49" s="36"/>
      <c r="B49" s="35" t="s">
        <v>79</v>
      </c>
      <c r="C49" s="36" t="s">
        <v>80</v>
      </c>
      <c r="D49" s="31">
        <v>0.1</v>
      </c>
      <c r="F49" s="30"/>
    </row>
    <row r="50" spans="1:12" x14ac:dyDescent="0.3">
      <c r="A50" s="36"/>
      <c r="B50" s="35"/>
      <c r="C50" s="36"/>
      <c r="D50" s="48"/>
    </row>
    <row r="51" spans="1:12" ht="15" thickBot="1" x14ac:dyDescent="0.35"/>
    <row r="52" spans="1:12" x14ac:dyDescent="0.3">
      <c r="A52" s="51"/>
      <c r="B52" s="161" t="s">
        <v>98</v>
      </c>
      <c r="C52" s="130"/>
      <c r="D52" s="130"/>
      <c r="E52" s="130"/>
      <c r="F52" s="131"/>
      <c r="G52" s="51"/>
      <c r="H52" s="51"/>
      <c r="I52" s="51"/>
      <c r="J52" s="51"/>
    </row>
    <row r="53" spans="1:12" x14ac:dyDescent="0.3">
      <c r="A53" s="51"/>
      <c r="B53" s="165"/>
      <c r="C53" s="57"/>
      <c r="D53" s="57"/>
      <c r="E53" s="57"/>
      <c r="F53" s="134"/>
      <c r="G53" s="51"/>
      <c r="H53" s="51"/>
      <c r="I53" s="51"/>
      <c r="J53" s="51"/>
    </row>
    <row r="54" spans="1:12" ht="28.8" x14ac:dyDescent="0.3">
      <c r="A54" s="51"/>
      <c r="B54" s="163" t="s">
        <v>40</v>
      </c>
      <c r="C54" s="135" t="s">
        <v>41</v>
      </c>
      <c r="D54" s="135" t="s">
        <v>86</v>
      </c>
      <c r="E54" s="135" t="s">
        <v>85</v>
      </c>
      <c r="F54" s="136" t="s">
        <v>88</v>
      </c>
    </row>
    <row r="55" spans="1:12" x14ac:dyDescent="0.3">
      <c r="A55" s="51"/>
      <c r="B55" s="132" t="s">
        <v>46</v>
      </c>
      <c r="C55" s="137" t="s">
        <v>47</v>
      </c>
      <c r="D55" s="138">
        <f t="shared" ref="D55:D61" si="0">D8</f>
        <v>600</v>
      </c>
      <c r="E55" s="138">
        <v>10</v>
      </c>
      <c r="F55" s="139">
        <f t="shared" ref="F55:F60" si="1">D55*E55</f>
        <v>6000</v>
      </c>
    </row>
    <row r="56" spans="1:12" x14ac:dyDescent="0.3">
      <c r="A56" s="51"/>
      <c r="B56" s="132" t="s">
        <v>48</v>
      </c>
      <c r="C56" s="137" t="s">
        <v>49</v>
      </c>
      <c r="D56" s="138">
        <f t="shared" si="0"/>
        <v>600</v>
      </c>
      <c r="E56" s="138">
        <v>1</v>
      </c>
      <c r="F56" s="139">
        <f t="shared" si="1"/>
        <v>600</v>
      </c>
    </row>
    <row r="57" spans="1:12" x14ac:dyDescent="0.3">
      <c r="A57" s="51"/>
      <c r="B57" s="132" t="s">
        <v>50</v>
      </c>
      <c r="C57" s="137" t="s">
        <v>51</v>
      </c>
      <c r="D57" s="138">
        <f t="shared" si="0"/>
        <v>200</v>
      </c>
      <c r="E57" s="138">
        <v>7</v>
      </c>
      <c r="F57" s="139">
        <f t="shared" si="1"/>
        <v>1400</v>
      </c>
    </row>
    <row r="58" spans="1:12" x14ac:dyDescent="0.3">
      <c r="A58" s="51"/>
      <c r="B58" s="132" t="s">
        <v>52</v>
      </c>
      <c r="C58" s="137" t="s">
        <v>53</v>
      </c>
      <c r="D58" s="138">
        <f t="shared" si="0"/>
        <v>120</v>
      </c>
      <c r="E58" s="138">
        <v>3</v>
      </c>
      <c r="F58" s="139">
        <f t="shared" si="1"/>
        <v>360</v>
      </c>
    </row>
    <row r="59" spans="1:12" x14ac:dyDescent="0.3">
      <c r="A59" s="51"/>
      <c r="B59" s="132" t="s">
        <v>54</v>
      </c>
      <c r="C59" s="137" t="s">
        <v>53</v>
      </c>
      <c r="D59" s="138">
        <f t="shared" si="0"/>
        <v>150</v>
      </c>
      <c r="E59" s="138">
        <v>3</v>
      </c>
      <c r="F59" s="139">
        <f t="shared" si="1"/>
        <v>450</v>
      </c>
    </row>
    <row r="60" spans="1:12" x14ac:dyDescent="0.3">
      <c r="A60" s="51"/>
      <c r="B60" s="132" t="s">
        <v>55</v>
      </c>
      <c r="C60" s="137" t="s">
        <v>56</v>
      </c>
      <c r="D60" s="138">
        <f t="shared" si="0"/>
        <v>15</v>
      </c>
      <c r="E60" s="138">
        <v>50</v>
      </c>
      <c r="F60" s="139">
        <f t="shared" si="1"/>
        <v>750</v>
      </c>
    </row>
    <row r="61" spans="1:12" x14ac:dyDescent="0.3">
      <c r="A61" s="51"/>
      <c r="B61" s="132" t="s">
        <v>17</v>
      </c>
      <c r="C61" s="137" t="s">
        <v>57</v>
      </c>
      <c r="D61" s="155">
        <f t="shared" si="0"/>
        <v>0.05</v>
      </c>
      <c r="E61" s="138">
        <v>1</v>
      </c>
      <c r="F61" s="141">
        <f>SUM(F55:F60)*D61</f>
        <v>478</v>
      </c>
    </row>
    <row r="62" spans="1:12" ht="15" thickBot="1" x14ac:dyDescent="0.35">
      <c r="A62" s="51"/>
      <c r="B62" s="164" t="s">
        <v>0</v>
      </c>
      <c r="C62" s="144"/>
      <c r="D62" s="144"/>
      <c r="E62" s="144"/>
      <c r="F62" s="145">
        <f>ROUND(SUM(F55:F61),-2)</f>
        <v>10000</v>
      </c>
    </row>
    <row r="63" spans="1:12" ht="15" thickBot="1" x14ac:dyDescent="0.35"/>
    <row r="64" spans="1:12" x14ac:dyDescent="0.3">
      <c r="B64" s="161" t="s">
        <v>99</v>
      </c>
      <c r="C64" s="130"/>
      <c r="D64" s="130"/>
      <c r="E64" s="130"/>
      <c r="F64" s="130"/>
      <c r="G64" s="131"/>
      <c r="H64" s="51"/>
      <c r="I64" s="51"/>
      <c r="J64" s="51"/>
      <c r="K64" s="51"/>
      <c r="L64" s="51"/>
    </row>
    <row r="65" spans="2:12" x14ac:dyDescent="0.3">
      <c r="B65" s="165"/>
      <c r="C65" s="57"/>
      <c r="D65" s="57"/>
      <c r="E65" s="57"/>
      <c r="F65" s="57"/>
      <c r="G65" s="134"/>
      <c r="H65" s="51"/>
      <c r="I65" s="51"/>
      <c r="J65" s="51"/>
      <c r="K65" s="51"/>
      <c r="L65" s="51"/>
    </row>
    <row r="66" spans="2:12" x14ac:dyDescent="0.3">
      <c r="B66" s="166" t="s">
        <v>89</v>
      </c>
      <c r="C66" s="154">
        <v>3</v>
      </c>
      <c r="D66" s="57"/>
      <c r="E66" s="57"/>
      <c r="F66" s="57"/>
      <c r="G66" s="134"/>
      <c r="H66" s="51"/>
      <c r="I66" s="51"/>
      <c r="J66" s="51"/>
      <c r="K66" s="51"/>
      <c r="L66" s="51"/>
    </row>
    <row r="67" spans="2:12" x14ac:dyDescent="0.3">
      <c r="B67" s="166" t="s">
        <v>90</v>
      </c>
      <c r="C67" s="154">
        <v>20</v>
      </c>
      <c r="D67" s="57"/>
      <c r="E67" s="57"/>
      <c r="F67" s="57"/>
      <c r="G67" s="134"/>
      <c r="H67" s="51"/>
      <c r="I67" s="51"/>
      <c r="J67" s="51"/>
      <c r="K67" s="51"/>
      <c r="L67" s="51"/>
    </row>
    <row r="68" spans="2:12" x14ac:dyDescent="0.3">
      <c r="B68" s="166" t="s">
        <v>93</v>
      </c>
      <c r="C68" s="154">
        <v>14</v>
      </c>
      <c r="D68" s="57"/>
      <c r="E68" s="57"/>
      <c r="F68" s="57"/>
      <c r="G68" s="134"/>
      <c r="H68" s="51"/>
      <c r="I68" s="51"/>
      <c r="J68" s="51"/>
      <c r="K68" s="51"/>
      <c r="L68" s="51"/>
    </row>
    <row r="69" spans="2:12" x14ac:dyDescent="0.3">
      <c r="B69" s="166" t="s">
        <v>91</v>
      </c>
      <c r="C69" s="154">
        <v>2</v>
      </c>
      <c r="D69" s="57"/>
      <c r="E69" s="57"/>
      <c r="F69" s="57"/>
      <c r="G69" s="134"/>
      <c r="H69" s="51"/>
      <c r="I69" s="51"/>
      <c r="J69" s="51"/>
      <c r="K69" s="51"/>
      <c r="L69" s="51"/>
    </row>
    <row r="70" spans="2:12" x14ac:dyDescent="0.3">
      <c r="B70" s="165"/>
      <c r="C70" s="57"/>
      <c r="D70" s="57"/>
      <c r="E70" s="57"/>
      <c r="F70" s="57"/>
      <c r="G70" s="134"/>
      <c r="H70" s="51"/>
      <c r="I70" s="51"/>
      <c r="J70" s="51"/>
      <c r="K70" s="51"/>
      <c r="L70" s="51"/>
    </row>
    <row r="71" spans="2:12" ht="28.8" x14ac:dyDescent="0.3">
      <c r="B71" s="163" t="s">
        <v>40</v>
      </c>
      <c r="C71" s="135" t="s">
        <v>41</v>
      </c>
      <c r="D71" s="135" t="s">
        <v>86</v>
      </c>
      <c r="E71" s="135" t="s">
        <v>85</v>
      </c>
      <c r="F71" s="135" t="s">
        <v>92</v>
      </c>
      <c r="G71" s="136" t="s">
        <v>87</v>
      </c>
      <c r="H71" s="51"/>
    </row>
    <row r="72" spans="2:12" x14ac:dyDescent="0.3">
      <c r="B72" s="132" t="s">
        <v>58</v>
      </c>
      <c r="C72" s="137" t="s">
        <v>49</v>
      </c>
      <c r="D72" s="138">
        <f t="shared" ref="D72:D78" si="2">D17</f>
        <v>20</v>
      </c>
      <c r="E72" s="138">
        <f>C68</f>
        <v>14</v>
      </c>
      <c r="F72" s="57"/>
      <c r="G72" s="139">
        <f>D72*E72</f>
        <v>280</v>
      </c>
      <c r="H72" s="51"/>
    </row>
    <row r="73" spans="2:12" x14ac:dyDescent="0.3">
      <c r="B73" s="132" t="s">
        <v>59</v>
      </c>
      <c r="C73" s="137" t="s">
        <v>60</v>
      </c>
      <c r="D73" s="138">
        <f t="shared" si="2"/>
        <v>60</v>
      </c>
      <c r="E73" s="138">
        <f>C68</f>
        <v>14</v>
      </c>
      <c r="F73" s="57">
        <f>C$66</f>
        <v>3</v>
      </c>
      <c r="G73" s="139">
        <f>D73*E73*F73</f>
        <v>2520</v>
      </c>
      <c r="H73" s="51"/>
    </row>
    <row r="74" spans="2:12" x14ac:dyDescent="0.3">
      <c r="B74" s="132" t="s">
        <v>61</v>
      </c>
      <c r="C74" s="137" t="s">
        <v>62</v>
      </c>
      <c r="D74" s="138">
        <f t="shared" si="2"/>
        <v>12</v>
      </c>
      <c r="E74" s="138">
        <f>C67+C69</f>
        <v>22</v>
      </c>
      <c r="F74" s="57">
        <f>C$66</f>
        <v>3</v>
      </c>
      <c r="G74" s="139">
        <f>D74*E74*F74</f>
        <v>792</v>
      </c>
      <c r="H74" s="51"/>
    </row>
    <row r="75" spans="2:12" x14ac:dyDescent="0.3">
      <c r="B75" s="132" t="s">
        <v>63</v>
      </c>
      <c r="C75" s="137" t="s">
        <v>62</v>
      </c>
      <c r="D75" s="138">
        <f t="shared" si="2"/>
        <v>80</v>
      </c>
      <c r="E75" s="138">
        <f>C69</f>
        <v>2</v>
      </c>
      <c r="F75" s="57">
        <f>C$66</f>
        <v>3</v>
      </c>
      <c r="G75" s="139">
        <f>D75*E75*F75</f>
        <v>480</v>
      </c>
      <c r="H75" s="51"/>
    </row>
    <row r="76" spans="2:12" x14ac:dyDescent="0.3">
      <c r="B76" s="132" t="s">
        <v>64</v>
      </c>
      <c r="C76" s="137" t="s">
        <v>65</v>
      </c>
      <c r="D76" s="138">
        <f t="shared" si="2"/>
        <v>8</v>
      </c>
      <c r="E76" s="138">
        <f>C67</f>
        <v>20</v>
      </c>
      <c r="F76" s="57"/>
      <c r="G76" s="139">
        <f>D76*E76</f>
        <v>160</v>
      </c>
      <c r="H76" s="51"/>
    </row>
    <row r="77" spans="2:12" x14ac:dyDescent="0.3">
      <c r="B77" s="132" t="s">
        <v>66</v>
      </c>
      <c r="C77" s="137" t="s">
        <v>53</v>
      </c>
      <c r="D77" s="138">
        <f t="shared" si="2"/>
        <v>30</v>
      </c>
      <c r="E77" s="138">
        <v>1</v>
      </c>
      <c r="F77" s="57">
        <f>C66+1</f>
        <v>4</v>
      </c>
      <c r="G77" s="139">
        <f>D77*E77*F77</f>
        <v>120</v>
      </c>
      <c r="H77" s="51"/>
    </row>
    <row r="78" spans="2:12" x14ac:dyDescent="0.3">
      <c r="B78" s="132" t="s">
        <v>17</v>
      </c>
      <c r="C78" s="137" t="s">
        <v>57</v>
      </c>
      <c r="D78" s="155">
        <f t="shared" si="2"/>
        <v>0.05</v>
      </c>
      <c r="E78" s="57">
        <v>1</v>
      </c>
      <c r="F78" s="57"/>
      <c r="G78" s="141">
        <f>SUM(G72:G77)*D78</f>
        <v>217.60000000000002</v>
      </c>
      <c r="H78" s="51"/>
    </row>
    <row r="79" spans="2:12" ht="15" thickBot="1" x14ac:dyDescent="0.35">
      <c r="B79" s="164" t="s">
        <v>0</v>
      </c>
      <c r="C79" s="144"/>
      <c r="D79" s="144"/>
      <c r="E79" s="144"/>
      <c r="F79" s="144"/>
      <c r="G79" s="145">
        <f>ROUND(SUM(G72:G78),-2)</f>
        <v>4600</v>
      </c>
      <c r="H79" s="51"/>
    </row>
    <row r="80" spans="2:12" ht="15" thickBot="1" x14ac:dyDescent="0.35"/>
    <row r="81" spans="2:7" x14ac:dyDescent="0.3">
      <c r="B81" s="161" t="s">
        <v>97</v>
      </c>
      <c r="C81" s="130"/>
      <c r="D81" s="130"/>
      <c r="E81" s="130"/>
      <c r="F81" s="130"/>
      <c r="G81" s="131"/>
    </row>
    <row r="82" spans="2:7" x14ac:dyDescent="0.3">
      <c r="B82" s="165"/>
      <c r="C82" s="57"/>
      <c r="D82" s="57"/>
      <c r="E82" s="57"/>
      <c r="F82" s="57"/>
      <c r="G82" s="134"/>
    </row>
    <row r="83" spans="2:7" x14ac:dyDescent="0.3">
      <c r="B83" s="166" t="s">
        <v>89</v>
      </c>
      <c r="C83" s="154">
        <v>2</v>
      </c>
      <c r="D83" s="57"/>
      <c r="E83" s="57"/>
      <c r="F83" s="57"/>
      <c r="G83" s="134"/>
    </row>
    <row r="84" spans="2:7" x14ac:dyDescent="0.3">
      <c r="B84" s="166" t="s">
        <v>90</v>
      </c>
      <c r="C84" s="154">
        <v>15</v>
      </c>
      <c r="D84" s="57"/>
      <c r="E84" s="57"/>
      <c r="F84" s="57"/>
      <c r="G84" s="134"/>
    </row>
    <row r="85" spans="2:7" x14ac:dyDescent="0.3">
      <c r="B85" s="166" t="s">
        <v>96</v>
      </c>
      <c r="C85" s="154">
        <v>10</v>
      </c>
      <c r="D85" s="57"/>
      <c r="E85" s="57"/>
      <c r="F85" s="57"/>
      <c r="G85" s="134"/>
    </row>
    <row r="86" spans="2:7" x14ac:dyDescent="0.3">
      <c r="B86" s="166" t="s">
        <v>91</v>
      </c>
      <c r="C86" s="154">
        <v>1</v>
      </c>
      <c r="D86" s="57"/>
      <c r="E86" s="57"/>
      <c r="F86" s="57"/>
      <c r="G86" s="134"/>
    </row>
    <row r="87" spans="2:7" x14ac:dyDescent="0.3">
      <c r="B87" s="165"/>
      <c r="C87" s="57"/>
      <c r="D87" s="57"/>
      <c r="E87" s="57"/>
      <c r="F87" s="57"/>
      <c r="G87" s="134"/>
    </row>
    <row r="88" spans="2:7" ht="28.8" x14ac:dyDescent="0.3">
      <c r="B88" s="163" t="s">
        <v>40</v>
      </c>
      <c r="C88" s="135" t="s">
        <v>41</v>
      </c>
      <c r="D88" s="135" t="s">
        <v>86</v>
      </c>
      <c r="E88" s="135" t="s">
        <v>85</v>
      </c>
      <c r="F88" s="135" t="s">
        <v>92</v>
      </c>
      <c r="G88" s="136" t="s">
        <v>87</v>
      </c>
    </row>
    <row r="89" spans="2:7" x14ac:dyDescent="0.3">
      <c r="B89" s="132" t="s">
        <v>58</v>
      </c>
      <c r="C89" s="137" t="s">
        <v>49</v>
      </c>
      <c r="D89" s="138">
        <f t="shared" ref="D89:D95" si="3">D26</f>
        <v>10</v>
      </c>
      <c r="E89" s="138">
        <f>C85</f>
        <v>10</v>
      </c>
      <c r="F89" s="57"/>
      <c r="G89" s="139">
        <f>D89*E89</f>
        <v>100</v>
      </c>
    </row>
    <row r="90" spans="2:7" x14ac:dyDescent="0.3">
      <c r="B90" s="132" t="s">
        <v>59</v>
      </c>
      <c r="C90" s="137" t="s">
        <v>60</v>
      </c>
      <c r="D90" s="138">
        <f t="shared" si="3"/>
        <v>60</v>
      </c>
      <c r="E90" s="138">
        <f>C85</f>
        <v>10</v>
      </c>
      <c r="F90" s="57">
        <f>C$66</f>
        <v>3</v>
      </c>
      <c r="G90" s="139">
        <f>D90*E90*F90</f>
        <v>1800</v>
      </c>
    </row>
    <row r="91" spans="2:7" x14ac:dyDescent="0.3">
      <c r="B91" s="132" t="s">
        <v>61</v>
      </c>
      <c r="C91" s="137" t="s">
        <v>62</v>
      </c>
      <c r="D91" s="138">
        <f t="shared" si="3"/>
        <v>10</v>
      </c>
      <c r="E91" s="138">
        <f>C84+C86</f>
        <v>16</v>
      </c>
      <c r="F91" s="57">
        <f>C$66</f>
        <v>3</v>
      </c>
      <c r="G91" s="139">
        <f>D91*E91*F91</f>
        <v>480</v>
      </c>
    </row>
    <row r="92" spans="2:7" x14ac:dyDescent="0.3">
      <c r="B92" s="132" t="s">
        <v>63</v>
      </c>
      <c r="C92" s="137" t="s">
        <v>62</v>
      </c>
      <c r="D92" s="138">
        <f t="shared" si="3"/>
        <v>80</v>
      </c>
      <c r="E92" s="138">
        <f>C86</f>
        <v>1</v>
      </c>
      <c r="F92" s="57">
        <f>C$66</f>
        <v>3</v>
      </c>
      <c r="G92" s="139">
        <f>D92*E92*F92</f>
        <v>240</v>
      </c>
    </row>
    <row r="93" spans="2:7" x14ac:dyDescent="0.3">
      <c r="B93" s="132" t="s">
        <v>64</v>
      </c>
      <c r="C93" s="137" t="s">
        <v>65</v>
      </c>
      <c r="D93" s="138">
        <f t="shared" si="3"/>
        <v>5</v>
      </c>
      <c r="E93" s="138">
        <f>C84</f>
        <v>15</v>
      </c>
      <c r="F93" s="57"/>
      <c r="G93" s="139">
        <f>D93*E93</f>
        <v>75</v>
      </c>
    </row>
    <row r="94" spans="2:7" x14ac:dyDescent="0.3">
      <c r="B94" s="132" t="s">
        <v>66</v>
      </c>
      <c r="C94" s="137" t="s">
        <v>53</v>
      </c>
      <c r="D94" s="138">
        <f t="shared" si="3"/>
        <v>20</v>
      </c>
      <c r="E94" s="138">
        <v>1</v>
      </c>
      <c r="F94" s="57">
        <f>C83+1</f>
        <v>3</v>
      </c>
      <c r="G94" s="139">
        <f>D94*E94*F94</f>
        <v>60</v>
      </c>
    </row>
    <row r="95" spans="2:7" x14ac:dyDescent="0.3">
      <c r="B95" s="132" t="s">
        <v>17</v>
      </c>
      <c r="C95" s="137" t="s">
        <v>57</v>
      </c>
      <c r="D95" s="140">
        <f t="shared" si="3"/>
        <v>0.05</v>
      </c>
      <c r="E95" s="57">
        <v>1</v>
      </c>
      <c r="F95" s="57"/>
      <c r="G95" s="141">
        <f>SUM(G89:G94)*D95</f>
        <v>137.75</v>
      </c>
    </row>
    <row r="96" spans="2:7" ht="15" thickBot="1" x14ac:dyDescent="0.35">
      <c r="B96" s="164" t="s">
        <v>0</v>
      </c>
      <c r="C96" s="144"/>
      <c r="D96" s="144"/>
      <c r="E96" s="144"/>
      <c r="F96" s="144"/>
      <c r="G96" s="145">
        <f>ROUND(SUM(G89:G95),-2)</f>
        <v>2900</v>
      </c>
    </row>
    <row r="97" spans="2:10" ht="15" thickBot="1" x14ac:dyDescent="0.35"/>
    <row r="98" spans="2:10" x14ac:dyDescent="0.3">
      <c r="B98" s="161" t="s">
        <v>100</v>
      </c>
      <c r="C98" s="130"/>
      <c r="D98" s="130"/>
      <c r="E98" s="130"/>
      <c r="F98" s="131"/>
      <c r="G98" s="51"/>
      <c r="H98" s="51"/>
      <c r="I98" s="51"/>
      <c r="J98" s="51"/>
    </row>
    <row r="99" spans="2:10" x14ac:dyDescent="0.3">
      <c r="B99" s="162"/>
      <c r="C99" s="57"/>
      <c r="D99" s="57"/>
      <c r="E99" s="57"/>
      <c r="F99" s="134"/>
      <c r="G99" s="51"/>
      <c r="H99" s="51"/>
      <c r="I99" s="51"/>
      <c r="J99" s="51"/>
    </row>
    <row r="100" spans="2:10" ht="28.8" x14ac:dyDescent="0.3">
      <c r="B100" s="163" t="s">
        <v>40</v>
      </c>
      <c r="C100" s="135" t="s">
        <v>41</v>
      </c>
      <c r="D100" s="135" t="s">
        <v>86</v>
      </c>
      <c r="E100" s="135" t="s">
        <v>85</v>
      </c>
      <c r="F100" s="136" t="s">
        <v>87</v>
      </c>
      <c r="G100" s="51"/>
    </row>
    <row r="101" spans="2:10" x14ac:dyDescent="0.3">
      <c r="B101" s="132" t="s">
        <v>48</v>
      </c>
      <c r="C101" s="137" t="s">
        <v>49</v>
      </c>
      <c r="D101" s="138">
        <f t="shared" ref="D101:D107" si="4">D35</f>
        <v>800</v>
      </c>
      <c r="E101" s="138">
        <v>1</v>
      </c>
      <c r="F101" s="139">
        <f t="shared" ref="F101:F106" si="5">D101*E101</f>
        <v>800</v>
      </c>
      <c r="G101" s="51"/>
    </row>
    <row r="102" spans="2:10" x14ac:dyDescent="0.3">
      <c r="B102" s="132" t="s">
        <v>68</v>
      </c>
      <c r="C102" s="137" t="s">
        <v>69</v>
      </c>
      <c r="D102" s="138">
        <f t="shared" si="4"/>
        <v>160</v>
      </c>
      <c r="E102" s="138">
        <v>6</v>
      </c>
      <c r="F102" s="139">
        <f t="shared" si="5"/>
        <v>960</v>
      </c>
      <c r="G102" s="51"/>
    </row>
    <row r="103" spans="2:10" x14ac:dyDescent="0.3">
      <c r="B103" s="132" t="s">
        <v>70</v>
      </c>
      <c r="C103" s="137" t="s">
        <v>53</v>
      </c>
      <c r="D103" s="138">
        <f t="shared" si="4"/>
        <v>80</v>
      </c>
      <c r="E103" s="138">
        <v>7</v>
      </c>
      <c r="F103" s="139">
        <f t="shared" si="5"/>
        <v>560</v>
      </c>
      <c r="G103" s="51"/>
    </row>
    <row r="104" spans="2:10" x14ac:dyDescent="0.3">
      <c r="B104" s="132" t="s">
        <v>71</v>
      </c>
      <c r="C104" s="137" t="s">
        <v>72</v>
      </c>
      <c r="D104" s="138">
        <f t="shared" si="4"/>
        <v>1500</v>
      </c>
      <c r="E104" s="138">
        <v>1</v>
      </c>
      <c r="F104" s="139">
        <f t="shared" si="5"/>
        <v>1500</v>
      </c>
      <c r="G104" s="51"/>
    </row>
    <row r="105" spans="2:10" x14ac:dyDescent="0.3">
      <c r="B105" s="132" t="s">
        <v>73</v>
      </c>
      <c r="C105" s="137" t="s">
        <v>72</v>
      </c>
      <c r="D105" s="138">
        <f t="shared" si="4"/>
        <v>30</v>
      </c>
      <c r="E105" s="138">
        <v>1</v>
      </c>
      <c r="F105" s="139">
        <f t="shared" si="5"/>
        <v>30</v>
      </c>
      <c r="G105" s="51"/>
    </row>
    <row r="106" spans="2:10" x14ac:dyDescent="0.3">
      <c r="B106" s="132" t="s">
        <v>74</v>
      </c>
      <c r="C106" s="137" t="s">
        <v>72</v>
      </c>
      <c r="D106" s="138">
        <f t="shared" si="4"/>
        <v>70</v>
      </c>
      <c r="E106" s="138">
        <v>1</v>
      </c>
      <c r="F106" s="139">
        <f t="shared" si="5"/>
        <v>70</v>
      </c>
      <c r="G106" s="51"/>
    </row>
    <row r="107" spans="2:10" x14ac:dyDescent="0.3">
      <c r="B107" s="132" t="s">
        <v>17</v>
      </c>
      <c r="C107" s="137" t="s">
        <v>57</v>
      </c>
      <c r="D107" s="140">
        <f t="shared" si="4"/>
        <v>0.05</v>
      </c>
      <c r="E107" s="57">
        <v>1</v>
      </c>
      <c r="F107" s="141">
        <f>SUM(F101:F106)*D107</f>
        <v>196</v>
      </c>
      <c r="G107" s="51"/>
    </row>
    <row r="108" spans="2:10" ht="15" thickBot="1" x14ac:dyDescent="0.35">
      <c r="B108" s="164" t="s">
        <v>0</v>
      </c>
      <c r="C108" s="144"/>
      <c r="D108" s="144"/>
      <c r="E108" s="144"/>
      <c r="F108" s="145">
        <f>ROUND(SUM(F101:F107),-2)</f>
        <v>4100</v>
      </c>
      <c r="G108" s="51"/>
    </row>
    <row r="109" spans="2:10" ht="15" thickBot="1" x14ac:dyDescent="0.35"/>
    <row r="110" spans="2:10" x14ac:dyDescent="0.3">
      <c r="B110" s="161" t="s">
        <v>101</v>
      </c>
      <c r="C110" s="130"/>
      <c r="D110" s="130"/>
      <c r="E110" s="130"/>
      <c r="F110" s="131"/>
    </row>
    <row r="111" spans="2:10" x14ac:dyDescent="0.3">
      <c r="B111" s="162"/>
      <c r="C111" s="57"/>
      <c r="D111" s="57"/>
      <c r="E111" s="57"/>
      <c r="F111" s="134"/>
    </row>
    <row r="112" spans="2:10" ht="28.8" x14ac:dyDescent="0.3">
      <c r="B112" s="163" t="s">
        <v>40</v>
      </c>
      <c r="C112" s="135" t="s">
        <v>41</v>
      </c>
      <c r="D112" s="135" t="s">
        <v>86</v>
      </c>
      <c r="E112" s="135" t="s">
        <v>85</v>
      </c>
      <c r="F112" s="136" t="s">
        <v>87</v>
      </c>
    </row>
    <row r="113" spans="2:12" x14ac:dyDescent="0.3">
      <c r="B113" s="132" t="s">
        <v>48</v>
      </c>
      <c r="C113" s="137" t="s">
        <v>49</v>
      </c>
      <c r="D113" s="138">
        <f t="shared" ref="D113:D119" si="6">D35</f>
        <v>800</v>
      </c>
      <c r="E113" s="138">
        <v>1</v>
      </c>
      <c r="F113" s="139">
        <f t="shared" ref="F113:F118" si="7">D113*E113</f>
        <v>800</v>
      </c>
    </row>
    <row r="114" spans="2:12" x14ac:dyDescent="0.3">
      <c r="B114" s="132" t="s">
        <v>68</v>
      </c>
      <c r="C114" s="137" t="s">
        <v>69</v>
      </c>
      <c r="D114" s="138">
        <f t="shared" si="6"/>
        <v>160</v>
      </c>
      <c r="E114" s="138">
        <v>4</v>
      </c>
      <c r="F114" s="139">
        <f t="shared" si="7"/>
        <v>640</v>
      </c>
    </row>
    <row r="115" spans="2:12" x14ac:dyDescent="0.3">
      <c r="B115" s="132" t="s">
        <v>70</v>
      </c>
      <c r="C115" s="137" t="s">
        <v>53</v>
      </c>
      <c r="D115" s="138">
        <f t="shared" si="6"/>
        <v>80</v>
      </c>
      <c r="E115" s="138">
        <v>5</v>
      </c>
      <c r="F115" s="139">
        <f t="shared" si="7"/>
        <v>400</v>
      </c>
    </row>
    <row r="116" spans="2:12" x14ac:dyDescent="0.3">
      <c r="B116" s="132" t="s">
        <v>71</v>
      </c>
      <c r="C116" s="137" t="s">
        <v>72</v>
      </c>
      <c r="D116" s="138">
        <f t="shared" si="6"/>
        <v>1500</v>
      </c>
      <c r="E116" s="138">
        <v>0</v>
      </c>
      <c r="F116" s="139">
        <f t="shared" si="7"/>
        <v>0</v>
      </c>
    </row>
    <row r="117" spans="2:12" x14ac:dyDescent="0.3">
      <c r="B117" s="132" t="s">
        <v>73</v>
      </c>
      <c r="C117" s="137" t="s">
        <v>72</v>
      </c>
      <c r="D117" s="138">
        <f t="shared" si="6"/>
        <v>30</v>
      </c>
      <c r="E117" s="138">
        <v>1</v>
      </c>
      <c r="F117" s="139">
        <f t="shared" si="7"/>
        <v>30</v>
      </c>
    </row>
    <row r="118" spans="2:12" x14ac:dyDescent="0.3">
      <c r="B118" s="132" t="s">
        <v>74</v>
      </c>
      <c r="C118" s="137" t="s">
        <v>72</v>
      </c>
      <c r="D118" s="138">
        <f t="shared" si="6"/>
        <v>70</v>
      </c>
      <c r="E118" s="138">
        <v>1</v>
      </c>
      <c r="F118" s="139">
        <f t="shared" si="7"/>
        <v>70</v>
      </c>
    </row>
    <row r="119" spans="2:12" x14ac:dyDescent="0.3">
      <c r="B119" s="132" t="s">
        <v>17</v>
      </c>
      <c r="C119" s="137" t="s">
        <v>57</v>
      </c>
      <c r="D119" s="140">
        <f t="shared" si="6"/>
        <v>0.05</v>
      </c>
      <c r="E119" s="57">
        <v>1</v>
      </c>
      <c r="F119" s="141">
        <f>SUM(F113:F118)*D119</f>
        <v>97</v>
      </c>
    </row>
    <row r="120" spans="2:12" ht="15" thickBot="1" x14ac:dyDescent="0.35">
      <c r="B120" s="164" t="s">
        <v>0</v>
      </c>
      <c r="C120" s="144"/>
      <c r="D120" s="144"/>
      <c r="E120" s="144"/>
      <c r="F120" s="145">
        <f>ROUND(SUM(F113:F119),-2)</f>
        <v>2000</v>
      </c>
    </row>
    <row r="121" spans="2:12" ht="15" thickBot="1" x14ac:dyDescent="0.35"/>
    <row r="122" spans="2:12" x14ac:dyDescent="0.3">
      <c r="B122" s="161" t="s">
        <v>106</v>
      </c>
      <c r="C122" s="130"/>
      <c r="D122" s="130"/>
      <c r="E122" s="130"/>
      <c r="F122" s="130"/>
      <c r="G122" s="131"/>
      <c r="H122" s="51"/>
      <c r="I122" s="51"/>
      <c r="J122" s="51"/>
      <c r="K122" s="51"/>
      <c r="L122" s="51"/>
    </row>
    <row r="123" spans="2:12" x14ac:dyDescent="0.3">
      <c r="B123" s="165"/>
      <c r="C123" s="57"/>
      <c r="D123" s="57"/>
      <c r="E123" s="57"/>
      <c r="F123" s="57"/>
      <c r="G123" s="134"/>
      <c r="H123" s="51"/>
      <c r="I123" s="51"/>
      <c r="J123" s="51"/>
      <c r="K123" s="51"/>
      <c r="L123" s="51"/>
    </row>
    <row r="124" spans="2:12" x14ac:dyDescent="0.3">
      <c r="B124" s="166" t="s">
        <v>89</v>
      </c>
      <c r="C124" s="154">
        <v>5</v>
      </c>
      <c r="D124" s="57"/>
      <c r="E124" s="57"/>
      <c r="F124" s="57"/>
      <c r="G124" s="134"/>
      <c r="H124" s="51"/>
      <c r="I124" s="51"/>
      <c r="J124" s="51"/>
      <c r="K124" s="51"/>
      <c r="L124" s="51"/>
    </row>
    <row r="125" spans="2:12" x14ac:dyDescent="0.3">
      <c r="B125" s="166" t="s">
        <v>90</v>
      </c>
      <c r="C125" s="154">
        <v>10</v>
      </c>
      <c r="D125" s="57"/>
      <c r="E125" s="57"/>
      <c r="F125" s="57"/>
      <c r="G125" s="134"/>
      <c r="H125" s="51"/>
      <c r="I125" s="51"/>
      <c r="J125" s="51"/>
      <c r="K125" s="51"/>
      <c r="L125" s="51"/>
    </row>
    <row r="126" spans="2:12" x14ac:dyDescent="0.3">
      <c r="B126" s="166" t="s">
        <v>93</v>
      </c>
      <c r="C126" s="154">
        <v>3</v>
      </c>
      <c r="D126" s="57"/>
      <c r="E126" s="57"/>
      <c r="F126" s="57"/>
      <c r="G126" s="134"/>
      <c r="H126" s="51"/>
      <c r="I126" s="51"/>
      <c r="J126" s="51"/>
      <c r="K126" s="51"/>
      <c r="L126" s="51"/>
    </row>
    <row r="127" spans="2:12" x14ac:dyDescent="0.3">
      <c r="B127" s="166" t="s">
        <v>91</v>
      </c>
      <c r="C127" s="154">
        <v>2</v>
      </c>
      <c r="D127" s="57"/>
      <c r="E127" s="57"/>
      <c r="F127" s="57"/>
      <c r="G127" s="134"/>
      <c r="H127" s="51"/>
      <c r="I127" s="51"/>
      <c r="J127" s="51"/>
      <c r="K127" s="51"/>
      <c r="L127" s="51"/>
    </row>
    <row r="128" spans="2:12" x14ac:dyDescent="0.3">
      <c r="B128" s="165"/>
      <c r="C128" s="57"/>
      <c r="D128" s="57"/>
      <c r="E128" s="57"/>
      <c r="F128" s="57"/>
      <c r="G128" s="134"/>
      <c r="H128" s="51"/>
      <c r="I128" s="51"/>
      <c r="J128" s="51"/>
      <c r="K128" s="51"/>
      <c r="L128" s="51"/>
    </row>
    <row r="129" spans="2:12" ht="28.8" x14ac:dyDescent="0.3">
      <c r="B129" s="163" t="s">
        <v>40</v>
      </c>
      <c r="C129" s="135" t="s">
        <v>41</v>
      </c>
      <c r="D129" s="135" t="s">
        <v>86</v>
      </c>
      <c r="E129" s="135" t="s">
        <v>85</v>
      </c>
      <c r="F129" s="135" t="s">
        <v>92</v>
      </c>
      <c r="G129" s="136" t="s">
        <v>87</v>
      </c>
      <c r="H129" s="51"/>
      <c r="I129" s="49"/>
      <c r="J129" s="49"/>
      <c r="K129" s="49"/>
      <c r="L129" s="49"/>
    </row>
    <row r="130" spans="2:12" x14ac:dyDescent="0.3">
      <c r="B130" s="132" t="s">
        <v>58</v>
      </c>
      <c r="C130" s="137" t="s">
        <v>49</v>
      </c>
      <c r="D130" s="138">
        <f t="shared" ref="D130:D136" si="8">D17</f>
        <v>20</v>
      </c>
      <c r="E130" s="138">
        <f>C126</f>
        <v>3</v>
      </c>
      <c r="F130" s="57"/>
      <c r="G130" s="139">
        <f>D130*E130</f>
        <v>60</v>
      </c>
      <c r="H130" s="51"/>
      <c r="I130" s="52"/>
      <c r="J130" s="52"/>
      <c r="K130" s="51"/>
      <c r="L130" s="52"/>
    </row>
    <row r="131" spans="2:12" x14ac:dyDescent="0.3">
      <c r="B131" s="132" t="s">
        <v>59</v>
      </c>
      <c r="C131" s="137" t="s">
        <v>60</v>
      </c>
      <c r="D131" s="138">
        <f t="shared" si="8"/>
        <v>60</v>
      </c>
      <c r="E131" s="138">
        <f>C126</f>
        <v>3</v>
      </c>
      <c r="F131" s="57">
        <f>C$124</f>
        <v>5</v>
      </c>
      <c r="G131" s="139">
        <f>D131*E131*F131</f>
        <v>900</v>
      </c>
      <c r="H131" s="51"/>
      <c r="I131" s="52"/>
      <c r="J131" s="52"/>
      <c r="K131" s="51"/>
      <c r="L131" s="52"/>
    </row>
    <row r="132" spans="2:12" x14ac:dyDescent="0.3">
      <c r="B132" s="132" t="s">
        <v>61</v>
      </c>
      <c r="C132" s="137" t="s">
        <v>62</v>
      </c>
      <c r="D132" s="138">
        <f t="shared" si="8"/>
        <v>12</v>
      </c>
      <c r="E132" s="138">
        <f>C125+C127</f>
        <v>12</v>
      </c>
      <c r="F132" s="57">
        <f t="shared" ref="F132:F133" si="9">C$124</f>
        <v>5</v>
      </c>
      <c r="G132" s="139">
        <f>D132*E132*F132</f>
        <v>720</v>
      </c>
      <c r="H132" s="51"/>
      <c r="I132" s="52"/>
      <c r="J132" s="52"/>
      <c r="K132" s="51"/>
      <c r="L132" s="52"/>
    </row>
    <row r="133" spans="2:12" x14ac:dyDescent="0.3">
      <c r="B133" s="132" t="s">
        <v>63</v>
      </c>
      <c r="C133" s="137" t="s">
        <v>62</v>
      </c>
      <c r="D133" s="138">
        <f t="shared" si="8"/>
        <v>80</v>
      </c>
      <c r="E133" s="138">
        <f>C127</f>
        <v>2</v>
      </c>
      <c r="F133" s="57">
        <f t="shared" si="9"/>
        <v>5</v>
      </c>
      <c r="G133" s="139">
        <f>D133*E133*F133</f>
        <v>800</v>
      </c>
      <c r="H133" s="51"/>
      <c r="I133" s="52"/>
      <c r="J133" s="52"/>
      <c r="K133" s="51"/>
      <c r="L133" s="52"/>
    </row>
    <row r="134" spans="2:12" x14ac:dyDescent="0.3">
      <c r="B134" s="132" t="s">
        <v>64</v>
      </c>
      <c r="C134" s="137" t="s">
        <v>65</v>
      </c>
      <c r="D134" s="138">
        <f t="shared" si="8"/>
        <v>8</v>
      </c>
      <c r="E134" s="138">
        <f>C125</f>
        <v>10</v>
      </c>
      <c r="F134" s="57"/>
      <c r="G134" s="139">
        <f>D134*E134</f>
        <v>80</v>
      </c>
      <c r="H134" s="51"/>
      <c r="I134" s="52"/>
      <c r="J134" s="52"/>
      <c r="K134" s="51"/>
      <c r="L134" s="52"/>
    </row>
    <row r="135" spans="2:12" x14ac:dyDescent="0.3">
      <c r="B135" s="132" t="s">
        <v>66</v>
      </c>
      <c r="C135" s="137" t="s">
        <v>53</v>
      </c>
      <c r="D135" s="138">
        <f t="shared" si="8"/>
        <v>30</v>
      </c>
      <c r="E135" s="138">
        <v>1</v>
      </c>
      <c r="F135" s="57">
        <f>C124+1</f>
        <v>6</v>
      </c>
      <c r="G135" s="139">
        <f>D135*E135*F135</f>
        <v>180</v>
      </c>
      <c r="H135" s="51"/>
      <c r="I135" s="52"/>
      <c r="J135" s="52"/>
      <c r="K135" s="51"/>
      <c r="L135" s="52"/>
    </row>
    <row r="136" spans="2:12" x14ac:dyDescent="0.3">
      <c r="B136" s="132" t="s">
        <v>17</v>
      </c>
      <c r="C136" s="137" t="s">
        <v>57</v>
      </c>
      <c r="D136" s="140">
        <f t="shared" si="8"/>
        <v>0.05</v>
      </c>
      <c r="E136" s="57">
        <v>1</v>
      </c>
      <c r="F136" s="57"/>
      <c r="G136" s="141">
        <f>SUM(G130:G135)*D136</f>
        <v>137</v>
      </c>
      <c r="H136" s="51"/>
      <c r="I136" s="53"/>
      <c r="J136" s="52"/>
      <c r="K136" s="51"/>
      <c r="L136" s="54"/>
    </row>
    <row r="137" spans="2:12" x14ac:dyDescent="0.3">
      <c r="B137" s="167" t="s">
        <v>103</v>
      </c>
      <c r="C137" s="57"/>
      <c r="D137" s="57"/>
      <c r="E137" s="57"/>
      <c r="F137" s="57"/>
      <c r="G137" s="168">
        <f>ROUND(SUM(G131:G136),-1)</f>
        <v>2820</v>
      </c>
      <c r="H137" s="51"/>
      <c r="I137" s="51"/>
      <c r="J137" s="51"/>
      <c r="K137" s="51"/>
      <c r="L137" s="50"/>
    </row>
    <row r="138" spans="2:12" x14ac:dyDescent="0.3">
      <c r="B138" s="132"/>
      <c r="C138" s="57"/>
      <c r="D138" s="57"/>
      <c r="E138" s="57"/>
      <c r="F138" s="57"/>
      <c r="G138" s="134"/>
      <c r="H138" s="51"/>
      <c r="I138" s="51"/>
      <c r="J138" s="51"/>
      <c r="K138" s="51"/>
      <c r="L138" s="51"/>
    </row>
    <row r="139" spans="2:12" ht="28.8" x14ac:dyDescent="0.3">
      <c r="B139" s="163" t="s">
        <v>40</v>
      </c>
      <c r="C139" s="135" t="s">
        <v>41</v>
      </c>
      <c r="D139" s="135" t="s">
        <v>86</v>
      </c>
      <c r="E139" s="135" t="s">
        <v>85</v>
      </c>
      <c r="F139" s="135"/>
      <c r="G139" s="136" t="s">
        <v>87</v>
      </c>
      <c r="H139" s="51"/>
      <c r="I139" s="49"/>
      <c r="J139" s="49"/>
      <c r="K139" s="51"/>
      <c r="L139" s="49"/>
    </row>
    <row r="140" spans="2:12" x14ac:dyDescent="0.3">
      <c r="B140" s="132" t="s">
        <v>104</v>
      </c>
      <c r="C140" s="137" t="s">
        <v>47</v>
      </c>
      <c r="D140" s="138">
        <f>D8</f>
        <v>600</v>
      </c>
      <c r="E140" s="138">
        <v>5</v>
      </c>
      <c r="F140" s="57"/>
      <c r="G140" s="139">
        <f t="shared" ref="G140:G145" si="10">D140*E140</f>
        <v>3000</v>
      </c>
      <c r="H140" s="51"/>
      <c r="I140" s="52"/>
      <c r="J140" s="52"/>
      <c r="K140" s="51"/>
      <c r="L140" s="52"/>
    </row>
    <row r="141" spans="2:12" x14ac:dyDescent="0.3">
      <c r="B141" s="132" t="s">
        <v>48</v>
      </c>
      <c r="C141" s="137" t="s">
        <v>49</v>
      </c>
      <c r="D141" s="138">
        <f t="shared" ref="D141:D146" si="11">D9</f>
        <v>600</v>
      </c>
      <c r="E141" s="138">
        <v>1</v>
      </c>
      <c r="F141" s="57"/>
      <c r="G141" s="139">
        <f t="shared" si="10"/>
        <v>600</v>
      </c>
      <c r="H141" s="51"/>
      <c r="I141" s="52"/>
      <c r="J141" s="52"/>
      <c r="K141" s="51"/>
      <c r="L141" s="52"/>
    </row>
    <row r="142" spans="2:12" x14ac:dyDescent="0.3">
      <c r="B142" s="132" t="s">
        <v>50</v>
      </c>
      <c r="C142" s="137" t="s">
        <v>51</v>
      </c>
      <c r="D142" s="138">
        <f t="shared" si="11"/>
        <v>200</v>
      </c>
      <c r="E142" s="138">
        <v>6</v>
      </c>
      <c r="F142" s="57"/>
      <c r="G142" s="139">
        <f t="shared" si="10"/>
        <v>1200</v>
      </c>
      <c r="H142" s="51"/>
      <c r="I142" s="52"/>
      <c r="J142" s="52"/>
      <c r="K142" s="51"/>
      <c r="L142" s="52"/>
    </row>
    <row r="143" spans="2:12" x14ac:dyDescent="0.3">
      <c r="B143" s="132" t="s">
        <v>52</v>
      </c>
      <c r="C143" s="137" t="s">
        <v>53</v>
      </c>
      <c r="D143" s="138">
        <f t="shared" si="11"/>
        <v>120</v>
      </c>
      <c r="E143" s="138">
        <v>3</v>
      </c>
      <c r="F143" s="57"/>
      <c r="G143" s="139">
        <f t="shared" si="10"/>
        <v>360</v>
      </c>
      <c r="H143" s="51"/>
      <c r="I143" s="52"/>
      <c r="J143" s="52"/>
      <c r="K143" s="51"/>
      <c r="L143" s="52"/>
    </row>
    <row r="144" spans="2:12" x14ac:dyDescent="0.3">
      <c r="B144" s="132" t="s">
        <v>54</v>
      </c>
      <c r="C144" s="137" t="s">
        <v>53</v>
      </c>
      <c r="D144" s="138">
        <f t="shared" si="11"/>
        <v>150</v>
      </c>
      <c r="E144" s="138">
        <v>10</v>
      </c>
      <c r="F144" s="109"/>
      <c r="G144" s="139">
        <f t="shared" si="10"/>
        <v>1500</v>
      </c>
      <c r="H144" s="56"/>
      <c r="I144" s="52"/>
      <c r="J144" s="52"/>
      <c r="K144" s="56"/>
      <c r="L144" s="52"/>
    </row>
    <row r="145" spans="2:12" x14ac:dyDescent="0.3">
      <c r="B145" s="132" t="s">
        <v>55</v>
      </c>
      <c r="C145" s="137" t="s">
        <v>56</v>
      </c>
      <c r="D145" s="138">
        <f t="shared" si="11"/>
        <v>15</v>
      </c>
      <c r="E145" s="138">
        <v>50</v>
      </c>
      <c r="F145" s="109"/>
      <c r="G145" s="139">
        <f t="shared" si="10"/>
        <v>750</v>
      </c>
      <c r="H145" s="56"/>
      <c r="I145" s="52"/>
      <c r="J145" s="52"/>
      <c r="K145" s="56"/>
      <c r="L145" s="52"/>
    </row>
    <row r="146" spans="2:12" x14ac:dyDescent="0.3">
      <c r="B146" s="132" t="s">
        <v>17</v>
      </c>
      <c r="C146" s="137" t="s">
        <v>57</v>
      </c>
      <c r="D146" s="140">
        <f t="shared" si="11"/>
        <v>0.05</v>
      </c>
      <c r="E146" s="57">
        <v>1</v>
      </c>
      <c r="F146" s="58"/>
      <c r="G146" s="141">
        <f>SUM(G140:G145)*D146</f>
        <v>370.5</v>
      </c>
      <c r="H146" s="1"/>
      <c r="I146" s="53"/>
      <c r="J146" s="52"/>
      <c r="K146" s="1"/>
    </row>
    <row r="147" spans="2:12" x14ac:dyDescent="0.3">
      <c r="B147" s="167" t="s">
        <v>105</v>
      </c>
      <c r="C147" s="57"/>
      <c r="D147" s="57"/>
      <c r="E147" s="57"/>
      <c r="F147" s="58"/>
      <c r="G147" s="168">
        <f>ROUND(SUM(G140:G146),-2)</f>
        <v>7800</v>
      </c>
      <c r="H147" s="1"/>
      <c r="I147" s="51"/>
      <c r="J147" s="51"/>
      <c r="K147" s="1"/>
    </row>
    <row r="148" spans="2:12" x14ac:dyDescent="0.3">
      <c r="B148" s="167"/>
      <c r="C148" s="57"/>
      <c r="D148" s="57"/>
      <c r="E148" s="57"/>
      <c r="F148" s="58"/>
      <c r="G148" s="168"/>
      <c r="H148" s="1"/>
      <c r="I148" s="51"/>
      <c r="J148" s="51"/>
      <c r="K148" s="1"/>
    </row>
    <row r="149" spans="2:12" ht="15" thickBot="1" x14ac:dyDescent="0.35">
      <c r="B149" s="164" t="s">
        <v>0</v>
      </c>
      <c r="C149" s="169"/>
      <c r="D149" s="169"/>
      <c r="E149" s="169"/>
      <c r="F149" s="169"/>
      <c r="G149" s="145">
        <f>ROUND(SUM(G137,G147),-2)</f>
        <v>10600</v>
      </c>
      <c r="H149" s="1"/>
      <c r="I149" s="1"/>
      <c r="J149" s="1"/>
      <c r="K149" s="1"/>
    </row>
    <row r="150" spans="2:12" x14ac:dyDescent="0.3">
      <c r="D150" s="5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J50"/>
  <sheetViews>
    <sheetView topLeftCell="A19" zoomScale="70" zoomScaleNormal="70" workbookViewId="0">
      <selection activeCell="I42" sqref="I42"/>
    </sheetView>
  </sheetViews>
  <sheetFormatPr defaultColWidth="8.88671875" defaultRowHeight="14.4" x14ac:dyDescent="0.3"/>
  <cols>
    <col min="1" max="1" width="8" style="32" customWidth="1"/>
    <col min="2" max="2" width="44" style="27" customWidth="1"/>
    <col min="3" max="3" width="18.44140625" style="27" customWidth="1"/>
    <col min="4" max="5" width="8.88671875" style="27"/>
    <col min="6" max="6" width="9.88671875" style="27" customWidth="1"/>
    <col min="7" max="16384" width="8.88671875" style="27"/>
  </cols>
  <sheetData>
    <row r="2" spans="1:10" ht="15.6" x14ac:dyDescent="0.3">
      <c r="A2" s="146" t="s">
        <v>21</v>
      </c>
      <c r="B2" s="170" t="s">
        <v>25</v>
      </c>
    </row>
    <row r="3" spans="1:10" ht="15" thickBot="1" x14ac:dyDescent="0.35"/>
    <row r="4" spans="1:10" ht="15" thickBot="1" x14ac:dyDescent="0.35">
      <c r="A4" s="128" t="str">
        <f>'TSP Summary Budget'!A35</f>
        <v>2.1.1.1</v>
      </c>
      <c r="B4" s="129" t="str">
        <f>'TSP Summary Budget'!B36</f>
        <v xml:space="preserve">External technical assistance, HIV allocative and efficiency study </v>
      </c>
      <c r="C4" s="130"/>
      <c r="D4" s="130"/>
      <c r="E4" s="130"/>
      <c r="F4" s="131"/>
      <c r="G4" s="51"/>
      <c r="H4" s="51"/>
      <c r="I4" s="51"/>
      <c r="J4" s="51"/>
    </row>
    <row r="5" spans="1:10" x14ac:dyDescent="0.3">
      <c r="A5" s="128" t="str">
        <f>'TSP Detailed Budget'!A133</f>
        <v>2.1.2.1</v>
      </c>
      <c r="B5" s="129" t="str">
        <f>'TSP Detailed Budget'!B135</f>
        <v xml:space="preserve">External technical assistance, TB efficiency study </v>
      </c>
      <c r="C5" s="57"/>
      <c r="D5" s="57"/>
      <c r="E5" s="57"/>
      <c r="F5" s="134"/>
      <c r="G5" s="51"/>
      <c r="H5" s="51"/>
      <c r="I5" s="51"/>
      <c r="J5" s="51"/>
    </row>
    <row r="6" spans="1:10" ht="28.8" x14ac:dyDescent="0.3">
      <c r="A6" s="132"/>
      <c r="B6" s="135" t="s">
        <v>40</v>
      </c>
      <c r="C6" s="135" t="s">
        <v>41</v>
      </c>
      <c r="D6" s="135" t="s">
        <v>86</v>
      </c>
      <c r="E6" s="135" t="s">
        <v>85</v>
      </c>
      <c r="F6" s="136" t="s">
        <v>88</v>
      </c>
    </row>
    <row r="7" spans="1:10" x14ac:dyDescent="0.3">
      <c r="A7" s="132"/>
      <c r="B7" s="57" t="s">
        <v>46</v>
      </c>
      <c r="C7" s="137" t="s">
        <v>47</v>
      </c>
      <c r="D7" s="138">
        <f>UC!D8</f>
        <v>600</v>
      </c>
      <c r="E7" s="138">
        <v>20</v>
      </c>
      <c r="F7" s="139">
        <f t="shared" ref="F7:F12" si="0">D7*E7</f>
        <v>12000</v>
      </c>
    </row>
    <row r="8" spans="1:10" x14ac:dyDescent="0.3">
      <c r="A8" s="132"/>
      <c r="B8" s="57" t="s">
        <v>48</v>
      </c>
      <c r="C8" s="137" t="s">
        <v>49</v>
      </c>
      <c r="D8" s="138">
        <f>UC!D9</f>
        <v>600</v>
      </c>
      <c r="E8" s="138">
        <v>1</v>
      </c>
      <c r="F8" s="139">
        <f t="shared" si="0"/>
        <v>600</v>
      </c>
    </row>
    <row r="9" spans="1:10" x14ac:dyDescent="0.3">
      <c r="A9" s="132"/>
      <c r="B9" s="57" t="s">
        <v>50</v>
      </c>
      <c r="C9" s="137" t="s">
        <v>51</v>
      </c>
      <c r="D9" s="138">
        <f>UC!D10</f>
        <v>200</v>
      </c>
      <c r="E9" s="138">
        <v>12</v>
      </c>
      <c r="F9" s="139">
        <f t="shared" si="0"/>
        <v>2400</v>
      </c>
    </row>
    <row r="10" spans="1:10" x14ac:dyDescent="0.3">
      <c r="A10" s="132"/>
      <c r="B10" s="57" t="s">
        <v>52</v>
      </c>
      <c r="C10" s="137" t="s">
        <v>53</v>
      </c>
      <c r="D10" s="138">
        <f>'Unit costs'!D11</f>
        <v>120</v>
      </c>
      <c r="E10" s="138">
        <v>3</v>
      </c>
      <c r="F10" s="139">
        <f t="shared" si="0"/>
        <v>360</v>
      </c>
    </row>
    <row r="11" spans="1:10" x14ac:dyDescent="0.3">
      <c r="A11" s="132"/>
      <c r="B11" s="57" t="s">
        <v>54</v>
      </c>
      <c r="C11" s="137" t="s">
        <v>53</v>
      </c>
      <c r="D11" s="138">
        <f>UC!D12</f>
        <v>150</v>
      </c>
      <c r="E11" s="138">
        <v>3</v>
      </c>
      <c r="F11" s="139">
        <f t="shared" si="0"/>
        <v>450</v>
      </c>
    </row>
    <row r="12" spans="1:10" x14ac:dyDescent="0.3">
      <c r="A12" s="132"/>
      <c r="B12" s="57" t="s">
        <v>55</v>
      </c>
      <c r="C12" s="137" t="s">
        <v>56</v>
      </c>
      <c r="D12" s="138">
        <f>UC!D13</f>
        <v>15</v>
      </c>
      <c r="E12" s="138">
        <v>100</v>
      </c>
      <c r="F12" s="139">
        <f t="shared" si="0"/>
        <v>1500</v>
      </c>
    </row>
    <row r="13" spans="1:10" x14ac:dyDescent="0.3">
      <c r="A13" s="132"/>
      <c r="B13" s="57" t="s">
        <v>17</v>
      </c>
      <c r="C13" s="137" t="s">
        <v>57</v>
      </c>
      <c r="D13" s="140">
        <f>UC!D14</f>
        <v>0.05</v>
      </c>
      <c r="E13" s="138">
        <v>1</v>
      </c>
      <c r="F13" s="141">
        <f>SUM(F7:F12)*D13</f>
        <v>865.5</v>
      </c>
    </row>
    <row r="14" spans="1:10" ht="15" thickBot="1" x14ac:dyDescent="0.35">
      <c r="A14" s="142"/>
      <c r="B14" s="143" t="s">
        <v>0</v>
      </c>
      <c r="C14" s="144"/>
      <c r="D14" s="144"/>
      <c r="E14" s="144"/>
      <c r="F14" s="145">
        <f>ROUND(SUM(F7:F13),-2)</f>
        <v>18200</v>
      </c>
    </row>
    <row r="15" spans="1:10" ht="15" thickBot="1" x14ac:dyDescent="0.35"/>
    <row r="16" spans="1:10" x14ac:dyDescent="0.3">
      <c r="A16" s="128" t="str">
        <f>'TSP Summary Budget'!A45</f>
        <v>2.1.1.7</v>
      </c>
      <c r="B16" s="129" t="str">
        <f>'TSP Detailed Budget'!B121</f>
        <v>External technical assistance, development of the new NSP with commensurate public funding commitments (see budget under 2.4.1.1)</v>
      </c>
      <c r="C16" s="130"/>
      <c r="D16" s="130"/>
      <c r="E16" s="130"/>
      <c r="F16" s="131"/>
      <c r="G16" s="51"/>
      <c r="H16" s="51"/>
      <c r="I16" s="51"/>
      <c r="J16" s="51"/>
    </row>
    <row r="17" spans="1:10" x14ac:dyDescent="0.3">
      <c r="A17" s="132"/>
      <c r="B17" s="133"/>
      <c r="C17" s="57"/>
      <c r="D17" s="57"/>
      <c r="E17" s="57"/>
      <c r="F17" s="134"/>
      <c r="G17" s="51"/>
      <c r="H17" s="51"/>
      <c r="I17" s="51"/>
      <c r="J17" s="51"/>
    </row>
    <row r="18" spans="1:10" ht="28.8" x14ac:dyDescent="0.3">
      <c r="A18" s="132"/>
      <c r="B18" s="135" t="s">
        <v>40</v>
      </c>
      <c r="C18" s="135" t="s">
        <v>41</v>
      </c>
      <c r="D18" s="135" t="s">
        <v>86</v>
      </c>
      <c r="E18" s="135" t="s">
        <v>85</v>
      </c>
      <c r="F18" s="136" t="s">
        <v>88</v>
      </c>
    </row>
    <row r="19" spans="1:10" x14ac:dyDescent="0.3">
      <c r="A19" s="132"/>
      <c r="B19" s="57" t="s">
        <v>46</v>
      </c>
      <c r="C19" s="137" t="s">
        <v>47</v>
      </c>
      <c r="D19" s="138">
        <f>UC!D8</f>
        <v>600</v>
      </c>
      <c r="E19" s="138">
        <v>15</v>
      </c>
      <c r="F19" s="139">
        <f t="shared" ref="F19:F24" si="1">D19*E19</f>
        <v>9000</v>
      </c>
    </row>
    <row r="20" spans="1:10" x14ac:dyDescent="0.3">
      <c r="A20" s="132"/>
      <c r="B20" s="57" t="s">
        <v>48</v>
      </c>
      <c r="C20" s="137" t="s">
        <v>49</v>
      </c>
      <c r="D20" s="138">
        <f>UC!D9</f>
        <v>600</v>
      </c>
      <c r="E20" s="138">
        <v>1</v>
      </c>
      <c r="F20" s="139">
        <f t="shared" si="1"/>
        <v>600</v>
      </c>
    </row>
    <row r="21" spans="1:10" x14ac:dyDescent="0.3">
      <c r="A21" s="132"/>
      <c r="B21" s="57" t="s">
        <v>50</v>
      </c>
      <c r="C21" s="137" t="s">
        <v>51</v>
      </c>
      <c r="D21" s="138">
        <f>UC!D10</f>
        <v>200</v>
      </c>
      <c r="E21" s="138">
        <v>9</v>
      </c>
      <c r="F21" s="139">
        <f t="shared" si="1"/>
        <v>1800</v>
      </c>
    </row>
    <row r="22" spans="1:10" x14ac:dyDescent="0.3">
      <c r="A22" s="132"/>
      <c r="B22" s="57" t="s">
        <v>52</v>
      </c>
      <c r="C22" s="137" t="s">
        <v>53</v>
      </c>
      <c r="D22" s="138">
        <f>UC!D11</f>
        <v>120</v>
      </c>
      <c r="E22" s="138">
        <v>5</v>
      </c>
      <c r="F22" s="139">
        <f t="shared" si="1"/>
        <v>600</v>
      </c>
    </row>
    <row r="23" spans="1:10" x14ac:dyDescent="0.3">
      <c r="A23" s="132"/>
      <c r="B23" s="57" t="s">
        <v>54</v>
      </c>
      <c r="C23" s="137" t="s">
        <v>53</v>
      </c>
      <c r="D23" s="138">
        <f>UC!D12</f>
        <v>150</v>
      </c>
      <c r="E23" s="138">
        <v>5</v>
      </c>
      <c r="F23" s="139">
        <f t="shared" si="1"/>
        <v>750</v>
      </c>
    </row>
    <row r="24" spans="1:10" x14ac:dyDescent="0.3">
      <c r="A24" s="132"/>
      <c r="B24" s="57" t="s">
        <v>55</v>
      </c>
      <c r="C24" s="137" t="s">
        <v>56</v>
      </c>
      <c r="D24" s="138">
        <f>UC!D13</f>
        <v>15</v>
      </c>
      <c r="E24" s="138">
        <v>100</v>
      </c>
      <c r="F24" s="139">
        <f t="shared" si="1"/>
        <v>1500</v>
      </c>
    </row>
    <row r="25" spans="1:10" x14ac:dyDescent="0.3">
      <c r="A25" s="132"/>
      <c r="B25" s="57" t="s">
        <v>17</v>
      </c>
      <c r="C25" s="137" t="s">
        <v>57</v>
      </c>
      <c r="D25" s="140">
        <f>UC!D14</f>
        <v>0.05</v>
      </c>
      <c r="E25" s="138">
        <v>1</v>
      </c>
      <c r="F25" s="141">
        <f>SUM(F19:F24)*D25</f>
        <v>712.5</v>
      </c>
    </row>
    <row r="26" spans="1:10" ht="15" thickBot="1" x14ac:dyDescent="0.35">
      <c r="A26" s="142"/>
      <c r="B26" s="143" t="s">
        <v>0</v>
      </c>
      <c r="C26" s="144"/>
      <c r="D26" s="144"/>
      <c r="E26" s="144"/>
      <c r="F26" s="145">
        <f>ROUND(SUM(F19:F25),-2)</f>
        <v>15000</v>
      </c>
    </row>
    <row r="27" spans="1:10" ht="15" thickBot="1" x14ac:dyDescent="0.35"/>
    <row r="28" spans="1:10" x14ac:dyDescent="0.3">
      <c r="A28" s="128" t="str">
        <f>'TSP Detailed Budget'!A230</f>
        <v>2.2.2.2</v>
      </c>
      <c r="B28" s="129" t="str">
        <f>'TSP Detailed Budget'!B232</f>
        <v>External technical assistance in developing the policy</v>
      </c>
      <c r="C28" s="130"/>
      <c r="D28" s="130"/>
      <c r="E28" s="130"/>
      <c r="F28" s="131"/>
      <c r="G28" s="51"/>
      <c r="H28" s="51"/>
      <c r="I28" s="51"/>
      <c r="J28" s="51"/>
    </row>
    <row r="29" spans="1:10" x14ac:dyDescent="0.3">
      <c r="A29" s="132"/>
      <c r="B29" s="133"/>
      <c r="C29" s="57"/>
      <c r="D29" s="57"/>
      <c r="E29" s="57"/>
      <c r="F29" s="134"/>
      <c r="G29" s="51"/>
      <c r="H29" s="51"/>
      <c r="I29" s="51"/>
      <c r="J29" s="51"/>
    </row>
    <row r="30" spans="1:10" ht="28.8" x14ac:dyDescent="0.3">
      <c r="A30" s="132"/>
      <c r="B30" s="135" t="s">
        <v>40</v>
      </c>
      <c r="C30" s="135" t="s">
        <v>41</v>
      </c>
      <c r="D30" s="135" t="s">
        <v>86</v>
      </c>
      <c r="E30" s="135" t="s">
        <v>85</v>
      </c>
      <c r="F30" s="136" t="s">
        <v>88</v>
      </c>
    </row>
    <row r="31" spans="1:10" x14ac:dyDescent="0.3">
      <c r="A31" s="132"/>
      <c r="B31" s="57" t="s">
        <v>46</v>
      </c>
      <c r="C31" s="137" t="s">
        <v>47</v>
      </c>
      <c r="D31" s="138">
        <f>UC!D8</f>
        <v>600</v>
      </c>
      <c r="E31" s="138">
        <v>20</v>
      </c>
      <c r="F31" s="139">
        <f t="shared" ref="F31:F36" si="2">D31*E31</f>
        <v>12000</v>
      </c>
    </row>
    <row r="32" spans="1:10" x14ac:dyDescent="0.3">
      <c r="A32" s="132"/>
      <c r="B32" s="57" t="s">
        <v>48</v>
      </c>
      <c r="C32" s="137" t="s">
        <v>49</v>
      </c>
      <c r="D32" s="138">
        <f>UC!D9</f>
        <v>600</v>
      </c>
      <c r="E32" s="138">
        <v>1</v>
      </c>
      <c r="F32" s="139">
        <f t="shared" si="2"/>
        <v>600</v>
      </c>
    </row>
    <row r="33" spans="1:6" x14ac:dyDescent="0.3">
      <c r="A33" s="132"/>
      <c r="B33" s="57" t="s">
        <v>50</v>
      </c>
      <c r="C33" s="137" t="s">
        <v>51</v>
      </c>
      <c r="D33" s="138">
        <f>UC!D10</f>
        <v>200</v>
      </c>
      <c r="E33" s="138">
        <v>12</v>
      </c>
      <c r="F33" s="139">
        <f t="shared" si="2"/>
        <v>2400</v>
      </c>
    </row>
    <row r="34" spans="1:6" x14ac:dyDescent="0.3">
      <c r="A34" s="132"/>
      <c r="B34" s="57" t="s">
        <v>52</v>
      </c>
      <c r="C34" s="137" t="s">
        <v>53</v>
      </c>
      <c r="D34" s="138">
        <f>UC!D11</f>
        <v>120</v>
      </c>
      <c r="E34" s="138">
        <v>5</v>
      </c>
      <c r="F34" s="139">
        <f t="shared" si="2"/>
        <v>600</v>
      </c>
    </row>
    <row r="35" spans="1:6" x14ac:dyDescent="0.3">
      <c r="A35" s="132"/>
      <c r="B35" s="57" t="s">
        <v>54</v>
      </c>
      <c r="C35" s="137" t="s">
        <v>53</v>
      </c>
      <c r="D35" s="138">
        <f>UC!D12</f>
        <v>150</v>
      </c>
      <c r="E35" s="138">
        <v>5</v>
      </c>
      <c r="F35" s="139">
        <f t="shared" si="2"/>
        <v>750</v>
      </c>
    </row>
    <row r="36" spans="1:6" x14ac:dyDescent="0.3">
      <c r="A36" s="132"/>
      <c r="B36" s="57" t="s">
        <v>55</v>
      </c>
      <c r="C36" s="137" t="s">
        <v>56</v>
      </c>
      <c r="D36" s="138">
        <f>UC!D13</f>
        <v>15</v>
      </c>
      <c r="E36" s="138">
        <v>100</v>
      </c>
      <c r="F36" s="139">
        <f t="shared" si="2"/>
        <v>1500</v>
      </c>
    </row>
    <row r="37" spans="1:6" x14ac:dyDescent="0.3">
      <c r="A37" s="132"/>
      <c r="B37" s="57" t="s">
        <v>17</v>
      </c>
      <c r="C37" s="137" t="s">
        <v>57</v>
      </c>
      <c r="D37" s="140">
        <f>UC!D14</f>
        <v>0.05</v>
      </c>
      <c r="E37" s="138">
        <v>1</v>
      </c>
      <c r="F37" s="141">
        <f>SUM(F31:F36)*D37</f>
        <v>892.5</v>
      </c>
    </row>
    <row r="38" spans="1:6" ht="15" thickBot="1" x14ac:dyDescent="0.35">
      <c r="A38" s="142"/>
      <c r="B38" s="143" t="s">
        <v>0</v>
      </c>
      <c r="C38" s="144"/>
      <c r="D38" s="144"/>
      <c r="E38" s="144"/>
      <c r="F38" s="145">
        <f>ROUND(SUM(F31:F37),-2)</f>
        <v>18700</v>
      </c>
    </row>
    <row r="39" spans="1:6" ht="15" thickBot="1" x14ac:dyDescent="0.35"/>
    <row r="40" spans="1:6" x14ac:dyDescent="0.3">
      <c r="A40" s="128" t="e">
        <f>'TSP Summary Budget'!#REF!</f>
        <v>#REF!</v>
      </c>
      <c r="B40" s="129" t="str">
        <f>'TSP Detailed Budget'!B296</f>
        <v>External technical assistance in assessing the HIS for HIV</v>
      </c>
      <c r="C40" s="130"/>
      <c r="D40" s="130"/>
      <c r="E40" s="130"/>
      <c r="F40" s="131"/>
    </row>
    <row r="41" spans="1:6" x14ac:dyDescent="0.3">
      <c r="A41" s="132"/>
      <c r="B41" s="133"/>
      <c r="C41" s="57"/>
      <c r="D41" s="57"/>
      <c r="E41" s="57"/>
      <c r="F41" s="134"/>
    </row>
    <row r="42" spans="1:6" ht="28.8" x14ac:dyDescent="0.3">
      <c r="A42" s="132"/>
      <c r="B42" s="135" t="s">
        <v>40</v>
      </c>
      <c r="C42" s="135" t="s">
        <v>41</v>
      </c>
      <c r="D42" s="135" t="s">
        <v>86</v>
      </c>
      <c r="E42" s="135" t="s">
        <v>85</v>
      </c>
      <c r="F42" s="136" t="s">
        <v>88</v>
      </c>
    </row>
    <row r="43" spans="1:6" x14ac:dyDescent="0.3">
      <c r="A43" s="132"/>
      <c r="B43" s="57" t="s">
        <v>46</v>
      </c>
      <c r="C43" s="137" t="s">
        <v>47</v>
      </c>
      <c r="D43" s="138">
        <f>UC!D8</f>
        <v>600</v>
      </c>
      <c r="E43" s="138">
        <v>20</v>
      </c>
      <c r="F43" s="139">
        <f t="shared" ref="F43:F48" si="3">D43*E43</f>
        <v>12000</v>
      </c>
    </row>
    <row r="44" spans="1:6" x14ac:dyDescent="0.3">
      <c r="A44" s="132"/>
      <c r="B44" s="57" t="s">
        <v>48</v>
      </c>
      <c r="C44" s="137" t="s">
        <v>49</v>
      </c>
      <c r="D44" s="138">
        <f>UC!D9</f>
        <v>600</v>
      </c>
      <c r="E44" s="138">
        <v>1</v>
      </c>
      <c r="F44" s="139">
        <f t="shared" si="3"/>
        <v>600</v>
      </c>
    </row>
    <row r="45" spans="1:6" x14ac:dyDescent="0.3">
      <c r="A45" s="132"/>
      <c r="B45" s="57" t="s">
        <v>50</v>
      </c>
      <c r="C45" s="137" t="s">
        <v>51</v>
      </c>
      <c r="D45" s="138">
        <f>UC!D10</f>
        <v>200</v>
      </c>
      <c r="E45" s="138">
        <v>12</v>
      </c>
      <c r="F45" s="139">
        <f t="shared" si="3"/>
        <v>2400</v>
      </c>
    </row>
    <row r="46" spans="1:6" x14ac:dyDescent="0.3">
      <c r="A46" s="132"/>
      <c r="B46" s="57" t="s">
        <v>52</v>
      </c>
      <c r="C46" s="137" t="s">
        <v>53</v>
      </c>
      <c r="D46" s="138">
        <f>UC!D11</f>
        <v>120</v>
      </c>
      <c r="E46" s="138">
        <v>5</v>
      </c>
      <c r="F46" s="139">
        <f t="shared" si="3"/>
        <v>600</v>
      </c>
    </row>
    <row r="47" spans="1:6" x14ac:dyDescent="0.3">
      <c r="A47" s="132"/>
      <c r="B47" s="57" t="s">
        <v>54</v>
      </c>
      <c r="C47" s="137" t="s">
        <v>53</v>
      </c>
      <c r="D47" s="138">
        <f>UC!D12</f>
        <v>150</v>
      </c>
      <c r="E47" s="138">
        <v>5</v>
      </c>
      <c r="F47" s="139">
        <f t="shared" si="3"/>
        <v>750</v>
      </c>
    </row>
    <row r="48" spans="1:6" x14ac:dyDescent="0.3">
      <c r="A48" s="132"/>
      <c r="B48" s="57" t="s">
        <v>55</v>
      </c>
      <c r="C48" s="137" t="s">
        <v>56</v>
      </c>
      <c r="D48" s="138">
        <f>UC!D13</f>
        <v>15</v>
      </c>
      <c r="E48" s="138">
        <v>100</v>
      </c>
      <c r="F48" s="139">
        <f t="shared" si="3"/>
        <v>1500</v>
      </c>
    </row>
    <row r="49" spans="1:6" x14ac:dyDescent="0.3">
      <c r="A49" s="132"/>
      <c r="B49" s="57" t="s">
        <v>17</v>
      </c>
      <c r="C49" s="137" t="s">
        <v>57</v>
      </c>
      <c r="D49" s="140">
        <f>UC!D14</f>
        <v>0.05</v>
      </c>
      <c r="E49" s="138">
        <v>1</v>
      </c>
      <c r="F49" s="141">
        <f>SUM(F43:F48)*D49</f>
        <v>892.5</v>
      </c>
    </row>
    <row r="50" spans="1:6" ht="15" thickBot="1" x14ac:dyDescent="0.35">
      <c r="A50" s="142"/>
      <c r="B50" s="143" t="s">
        <v>0</v>
      </c>
      <c r="C50" s="144"/>
      <c r="D50" s="144"/>
      <c r="E50" s="144"/>
      <c r="F50" s="145">
        <f>ROUND(SUM(F43:F49),-2)</f>
        <v>18700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L306"/>
  <sheetViews>
    <sheetView topLeftCell="E1" zoomScale="78" zoomScaleNormal="50" workbookViewId="0">
      <selection activeCell="L297" sqref="L297"/>
    </sheetView>
  </sheetViews>
  <sheetFormatPr defaultColWidth="8.88671875" defaultRowHeight="14.4" x14ac:dyDescent="0.3"/>
  <cols>
    <col min="1" max="1" width="10.109375" style="32" customWidth="1"/>
    <col min="2" max="2" width="44" style="27" customWidth="1"/>
    <col min="3" max="3" width="18.44140625" style="27" customWidth="1"/>
    <col min="4" max="5" width="8.88671875" style="27"/>
    <col min="6" max="6" width="9.88671875" style="27" customWidth="1"/>
    <col min="7" max="16384" width="8.88671875" style="27"/>
  </cols>
  <sheetData>
    <row r="2" spans="1:12" ht="15.6" x14ac:dyDescent="0.3">
      <c r="A2" s="146"/>
      <c r="B2" s="170"/>
    </row>
    <row r="3" spans="1:12" ht="15" thickBot="1" x14ac:dyDescent="0.35">
      <c r="B3" s="29"/>
    </row>
    <row r="4" spans="1:12" x14ac:dyDescent="0.3">
      <c r="A4" s="147">
        <f>'TSP Summary Budget'!A16</f>
        <v>0</v>
      </c>
      <c r="B4" s="148" t="str">
        <f>'TSP Summary Budget'!B16</f>
        <v>Coordination Meetings</v>
      </c>
      <c r="C4" s="130"/>
      <c r="D4" s="130"/>
      <c r="E4" s="130"/>
      <c r="F4" s="130"/>
      <c r="G4" s="131"/>
      <c r="H4" s="51"/>
      <c r="I4" s="51"/>
      <c r="J4" s="51"/>
      <c r="K4" s="51"/>
      <c r="L4" s="51"/>
    </row>
    <row r="5" spans="1:12" x14ac:dyDescent="0.3">
      <c r="A5" s="149"/>
      <c r="B5" s="133"/>
      <c r="C5" s="57"/>
      <c r="D5" s="57"/>
      <c r="E5" s="57"/>
      <c r="F5" s="57"/>
      <c r="G5" s="134"/>
      <c r="H5" s="51"/>
      <c r="I5" s="51"/>
      <c r="J5" s="51"/>
      <c r="K5" s="51"/>
      <c r="L5" s="51"/>
    </row>
    <row r="6" spans="1:12" x14ac:dyDescent="0.3">
      <c r="A6" s="160"/>
      <c r="B6" s="151" t="s">
        <v>118</v>
      </c>
      <c r="C6" s="57"/>
      <c r="D6" s="57"/>
      <c r="E6" s="57"/>
      <c r="F6" s="57"/>
      <c r="G6" s="134"/>
    </row>
    <row r="7" spans="1:12" x14ac:dyDescent="0.3">
      <c r="A7" s="149"/>
      <c r="B7" s="133"/>
      <c r="C7" s="57"/>
      <c r="D7" s="57"/>
      <c r="E7" s="57"/>
      <c r="F7" s="57"/>
      <c r="G7" s="134"/>
    </row>
    <row r="8" spans="1:12" x14ac:dyDescent="0.3">
      <c r="A8" s="152"/>
      <c r="B8" s="153" t="s">
        <v>89</v>
      </c>
      <c r="C8" s="154">
        <v>1</v>
      </c>
      <c r="D8" s="57"/>
      <c r="E8" s="57"/>
      <c r="F8" s="57"/>
      <c r="G8" s="134"/>
      <c r="H8" s="51"/>
      <c r="I8" s="51"/>
      <c r="J8" s="51"/>
      <c r="K8" s="51"/>
      <c r="L8" s="51"/>
    </row>
    <row r="9" spans="1:12" x14ac:dyDescent="0.3">
      <c r="A9" s="149"/>
      <c r="B9" s="153" t="s">
        <v>309</v>
      </c>
      <c r="C9" s="154">
        <v>25</v>
      </c>
      <c r="D9" s="57"/>
      <c r="E9" s="57"/>
      <c r="F9" s="57"/>
      <c r="G9" s="134"/>
      <c r="H9" s="51"/>
      <c r="I9" s="51"/>
      <c r="J9" s="51"/>
      <c r="K9" s="51"/>
      <c r="L9" s="51"/>
    </row>
    <row r="10" spans="1:12" x14ac:dyDescent="0.3">
      <c r="A10" s="149"/>
      <c r="B10" s="133"/>
      <c r="C10" s="57"/>
      <c r="D10" s="57"/>
      <c r="E10" s="57"/>
      <c r="F10" s="57"/>
      <c r="G10" s="134"/>
      <c r="H10" s="51"/>
      <c r="I10" s="51"/>
      <c r="J10" s="51"/>
      <c r="K10" s="51"/>
      <c r="L10" s="51"/>
    </row>
    <row r="11" spans="1:12" ht="28.8" x14ac:dyDescent="0.3">
      <c r="A11" s="149"/>
      <c r="B11" s="135" t="s">
        <v>40</v>
      </c>
      <c r="C11" s="135" t="s">
        <v>41</v>
      </c>
      <c r="D11" s="135" t="s">
        <v>86</v>
      </c>
      <c r="E11" s="135" t="s">
        <v>85</v>
      </c>
      <c r="F11" s="135" t="s">
        <v>92</v>
      </c>
      <c r="G11" s="136" t="s">
        <v>87</v>
      </c>
      <c r="H11" s="51"/>
    </row>
    <row r="12" spans="1:12" x14ac:dyDescent="0.3">
      <c r="A12" s="149"/>
      <c r="B12" s="57" t="s">
        <v>61</v>
      </c>
      <c r="C12" s="137" t="s">
        <v>62</v>
      </c>
      <c r="D12" s="138">
        <f>UC!D19</f>
        <v>12</v>
      </c>
      <c r="E12" s="138">
        <f>C9</f>
        <v>25</v>
      </c>
      <c r="F12" s="57">
        <f>C8</f>
        <v>1</v>
      </c>
      <c r="G12" s="139">
        <f>D12*E12*F12</f>
        <v>300</v>
      </c>
      <c r="H12" s="51"/>
    </row>
    <row r="13" spans="1:12" x14ac:dyDescent="0.3">
      <c r="A13" s="149"/>
      <c r="B13" s="57" t="s">
        <v>64</v>
      </c>
      <c r="C13" s="137" t="s">
        <v>65</v>
      </c>
      <c r="D13" s="138">
        <f>UC!D21</f>
        <v>8</v>
      </c>
      <c r="E13" s="138">
        <f>C9</f>
        <v>25</v>
      </c>
      <c r="F13" s="57"/>
      <c r="G13" s="139">
        <f>D13*E13</f>
        <v>200</v>
      </c>
      <c r="H13" s="51"/>
    </row>
    <row r="14" spans="1:12" x14ac:dyDescent="0.3">
      <c r="A14" s="149"/>
      <c r="B14" s="57" t="s">
        <v>66</v>
      </c>
      <c r="C14" s="137" t="s">
        <v>53</v>
      </c>
      <c r="D14" s="138">
        <f>UC!D22</f>
        <v>30</v>
      </c>
      <c r="E14" s="138">
        <v>1</v>
      </c>
      <c r="F14" s="57">
        <f>C8+1</f>
        <v>2</v>
      </c>
      <c r="G14" s="139">
        <f>D14*E14*F14</f>
        <v>60</v>
      </c>
      <c r="H14" s="51"/>
    </row>
    <row r="15" spans="1:12" x14ac:dyDescent="0.3">
      <c r="A15" s="149"/>
      <c r="B15" s="57" t="s">
        <v>17</v>
      </c>
      <c r="C15" s="137" t="s">
        <v>57</v>
      </c>
      <c r="D15" s="140">
        <f>UC!D23</f>
        <v>0.05</v>
      </c>
      <c r="E15" s="57">
        <v>1</v>
      </c>
      <c r="F15" s="57"/>
      <c r="G15" s="141">
        <f>SUM(G12:G14)*D15</f>
        <v>28</v>
      </c>
      <c r="H15" s="51"/>
    </row>
    <row r="16" spans="1:12" x14ac:dyDescent="0.3">
      <c r="A16" s="149"/>
      <c r="B16" s="156" t="s">
        <v>0</v>
      </c>
      <c r="C16" s="57"/>
      <c r="D16" s="57"/>
      <c r="E16" s="57"/>
      <c r="F16" s="57"/>
      <c r="G16" s="157">
        <f>ROUND(SUM(G12:G15),-2)</f>
        <v>600</v>
      </c>
      <c r="H16" s="51"/>
    </row>
    <row r="17" spans="1:7" x14ac:dyDescent="0.3">
      <c r="A17" s="149"/>
      <c r="B17" s="59"/>
      <c r="C17" s="59"/>
      <c r="D17" s="59"/>
      <c r="E17" s="59"/>
      <c r="F17" s="59"/>
      <c r="G17" s="158"/>
    </row>
    <row r="18" spans="1:7" x14ac:dyDescent="0.3">
      <c r="A18" s="160"/>
      <c r="B18" s="151" t="s">
        <v>143</v>
      </c>
      <c r="C18" s="57"/>
      <c r="D18" s="57"/>
      <c r="E18" s="57"/>
      <c r="F18" s="57"/>
      <c r="G18" s="134"/>
    </row>
    <row r="19" spans="1:7" x14ac:dyDescent="0.3">
      <c r="A19" s="149"/>
      <c r="B19" s="133"/>
      <c r="C19" s="57"/>
      <c r="D19" s="57"/>
      <c r="E19" s="57"/>
      <c r="F19" s="57"/>
      <c r="G19" s="134"/>
    </row>
    <row r="20" spans="1:7" x14ac:dyDescent="0.3">
      <c r="A20" s="152"/>
      <c r="B20" s="153" t="s">
        <v>89</v>
      </c>
      <c r="C20" s="154">
        <v>1</v>
      </c>
      <c r="D20" s="57"/>
      <c r="E20" s="57"/>
      <c r="F20" s="57"/>
      <c r="G20" s="134"/>
    </row>
    <row r="21" spans="1:7" x14ac:dyDescent="0.3">
      <c r="A21" s="149"/>
      <c r="B21" s="153" t="s">
        <v>90</v>
      </c>
      <c r="C21" s="154">
        <v>15</v>
      </c>
      <c r="D21" s="57"/>
      <c r="E21" s="57"/>
      <c r="F21" s="57"/>
      <c r="G21" s="134"/>
    </row>
    <row r="22" spans="1:7" x14ac:dyDescent="0.3">
      <c r="A22" s="149"/>
      <c r="B22" s="153" t="s">
        <v>96</v>
      </c>
      <c r="C22" s="154">
        <v>10</v>
      </c>
      <c r="D22" s="57"/>
      <c r="E22" s="57"/>
      <c r="F22" s="57"/>
      <c r="G22" s="134"/>
    </row>
    <row r="23" spans="1:7" x14ac:dyDescent="0.3">
      <c r="A23" s="149"/>
      <c r="B23" s="153" t="s">
        <v>91</v>
      </c>
      <c r="C23" s="154">
        <v>2</v>
      </c>
      <c r="D23" s="57"/>
      <c r="E23" s="57"/>
      <c r="F23" s="57"/>
      <c r="G23" s="134"/>
    </row>
    <row r="24" spans="1:7" x14ac:dyDescent="0.3">
      <c r="A24" s="149"/>
      <c r="B24" s="133"/>
      <c r="C24" s="57"/>
      <c r="D24" s="57"/>
      <c r="E24" s="57"/>
      <c r="F24" s="57"/>
      <c r="G24" s="134"/>
    </row>
    <row r="25" spans="1:7" ht="28.8" x14ac:dyDescent="0.3">
      <c r="A25" s="149"/>
      <c r="B25" s="135" t="s">
        <v>40</v>
      </c>
      <c r="C25" s="135" t="s">
        <v>41</v>
      </c>
      <c r="D25" s="135" t="s">
        <v>86</v>
      </c>
      <c r="E25" s="135" t="s">
        <v>85</v>
      </c>
      <c r="F25" s="135" t="s">
        <v>92</v>
      </c>
      <c r="G25" s="136" t="s">
        <v>87</v>
      </c>
    </row>
    <row r="26" spans="1:7" x14ac:dyDescent="0.3">
      <c r="A26" s="149"/>
      <c r="B26" s="57" t="s">
        <v>58</v>
      </c>
      <c r="C26" s="137" t="s">
        <v>49</v>
      </c>
      <c r="D26" s="138">
        <f>UC!D26</f>
        <v>10</v>
      </c>
      <c r="E26" s="138">
        <f>C22</f>
        <v>10</v>
      </c>
      <c r="F26" s="57"/>
      <c r="G26" s="139">
        <f>D26*E26</f>
        <v>100</v>
      </c>
    </row>
    <row r="27" spans="1:7" x14ac:dyDescent="0.3">
      <c r="A27" s="149"/>
      <c r="B27" s="57" t="s">
        <v>59</v>
      </c>
      <c r="C27" s="137" t="s">
        <v>60</v>
      </c>
      <c r="D27" s="138">
        <f>UC!D27</f>
        <v>60</v>
      </c>
      <c r="E27" s="138">
        <f>C22</f>
        <v>10</v>
      </c>
      <c r="F27" s="57">
        <f>C20</f>
        <v>1</v>
      </c>
      <c r="G27" s="139">
        <f>D27*E27*F27</f>
        <v>600</v>
      </c>
    </row>
    <row r="28" spans="1:7" x14ac:dyDescent="0.3">
      <c r="A28" s="149"/>
      <c r="B28" s="57" t="s">
        <v>61</v>
      </c>
      <c r="C28" s="137" t="s">
        <v>62</v>
      </c>
      <c r="D28" s="138">
        <f>UC!D28</f>
        <v>10</v>
      </c>
      <c r="E28" s="138">
        <f>C21+C23</f>
        <v>17</v>
      </c>
      <c r="F28" s="57">
        <f>C20</f>
        <v>1</v>
      </c>
      <c r="G28" s="139">
        <f>D28*E28*F28</f>
        <v>170</v>
      </c>
    </row>
    <row r="29" spans="1:7" x14ac:dyDescent="0.3">
      <c r="A29" s="149"/>
      <c r="B29" s="57" t="s">
        <v>63</v>
      </c>
      <c r="C29" s="137" t="s">
        <v>62</v>
      </c>
      <c r="D29" s="138">
        <f>UC!D29</f>
        <v>80</v>
      </c>
      <c r="E29" s="138">
        <f>C23</f>
        <v>2</v>
      </c>
      <c r="F29" s="57">
        <f>C20</f>
        <v>1</v>
      </c>
      <c r="G29" s="139">
        <f>D29*E29*F29</f>
        <v>160</v>
      </c>
    </row>
    <row r="30" spans="1:7" x14ac:dyDescent="0.3">
      <c r="A30" s="149"/>
      <c r="B30" s="57" t="s">
        <v>64</v>
      </c>
      <c r="C30" s="137" t="s">
        <v>65</v>
      </c>
      <c r="D30" s="138">
        <f>UC!D30</f>
        <v>5</v>
      </c>
      <c r="E30" s="138">
        <f>C21</f>
        <v>15</v>
      </c>
      <c r="F30" s="57"/>
      <c r="G30" s="139">
        <f>D30*E30</f>
        <v>75</v>
      </c>
    </row>
    <row r="31" spans="1:7" x14ac:dyDescent="0.3">
      <c r="A31" s="149"/>
      <c r="B31" s="57" t="s">
        <v>66</v>
      </c>
      <c r="C31" s="137" t="s">
        <v>53</v>
      </c>
      <c r="D31" s="138">
        <f>UC!D31</f>
        <v>20</v>
      </c>
      <c r="E31" s="138">
        <v>1</v>
      </c>
      <c r="F31" s="57">
        <f>C20+1</f>
        <v>2</v>
      </c>
      <c r="G31" s="139">
        <f>D31*E31*F31</f>
        <v>40</v>
      </c>
    </row>
    <row r="32" spans="1:7" x14ac:dyDescent="0.3">
      <c r="A32" s="149"/>
      <c r="B32" s="57" t="s">
        <v>17</v>
      </c>
      <c r="C32" s="137" t="s">
        <v>57</v>
      </c>
      <c r="D32" s="140">
        <f>UC!D32</f>
        <v>0.05</v>
      </c>
      <c r="E32" s="57">
        <v>1</v>
      </c>
      <c r="F32" s="57"/>
      <c r="G32" s="141">
        <f>SUM(G26:G31)*D32</f>
        <v>57.25</v>
      </c>
    </row>
    <row r="33" spans="1:12" ht="15" thickBot="1" x14ac:dyDescent="0.35">
      <c r="A33" s="159"/>
      <c r="B33" s="143" t="s">
        <v>0</v>
      </c>
      <c r="C33" s="144"/>
      <c r="D33" s="144"/>
      <c r="E33" s="144"/>
      <c r="F33" s="144"/>
      <c r="G33" s="145">
        <f>ROUND(SUM(G26:G32),-2)</f>
        <v>1200</v>
      </c>
    </row>
    <row r="34" spans="1:12" ht="15" thickBot="1" x14ac:dyDescent="0.35"/>
    <row r="35" spans="1:12" x14ac:dyDescent="0.3">
      <c r="A35" s="147"/>
      <c r="B35" s="148" t="str">
        <f>'TSP Detailed Budget'!B76</f>
        <v xml:space="preserve">Training of CSOs/CBOs staff </v>
      </c>
      <c r="C35" s="130"/>
      <c r="D35" s="130"/>
      <c r="E35" s="130"/>
      <c r="F35" s="130"/>
      <c r="G35" s="131"/>
      <c r="H35" s="51"/>
      <c r="I35" s="51"/>
      <c r="J35" s="51"/>
      <c r="K35" s="51"/>
      <c r="L35" s="51"/>
    </row>
    <row r="36" spans="1:12" x14ac:dyDescent="0.3">
      <c r="A36" s="149"/>
      <c r="B36" s="133"/>
      <c r="C36" s="57"/>
      <c r="D36" s="57"/>
      <c r="E36" s="57"/>
      <c r="F36" s="57"/>
      <c r="G36" s="134"/>
      <c r="H36" s="51"/>
      <c r="I36" s="51"/>
      <c r="J36" s="51"/>
      <c r="K36" s="51"/>
      <c r="L36" s="51"/>
    </row>
    <row r="37" spans="1:12" x14ac:dyDescent="0.3">
      <c r="A37" s="150"/>
      <c r="B37" s="151" t="s">
        <v>118</v>
      </c>
      <c r="C37" s="57"/>
      <c r="D37" s="57"/>
      <c r="E37" s="57"/>
      <c r="F37" s="57"/>
      <c r="G37" s="134"/>
    </row>
    <row r="38" spans="1:12" x14ac:dyDescent="0.3">
      <c r="A38" s="149"/>
      <c r="B38" s="133"/>
      <c r="C38" s="57"/>
      <c r="D38" s="57"/>
      <c r="E38" s="57"/>
      <c r="F38" s="57"/>
      <c r="G38" s="134"/>
    </row>
    <row r="39" spans="1:12" x14ac:dyDescent="0.3">
      <c r="A39" s="152"/>
      <c r="B39" s="153" t="s">
        <v>89</v>
      </c>
      <c r="C39" s="154">
        <v>2</v>
      </c>
      <c r="D39" s="57"/>
      <c r="E39" s="57"/>
      <c r="F39" s="57"/>
      <c r="G39" s="134"/>
      <c r="H39" s="51"/>
      <c r="I39" s="51"/>
      <c r="J39" s="51"/>
      <c r="K39" s="51"/>
      <c r="L39" s="51"/>
    </row>
    <row r="40" spans="1:12" x14ac:dyDescent="0.3">
      <c r="A40" s="149"/>
      <c r="B40" s="153" t="s">
        <v>90</v>
      </c>
      <c r="C40" s="154">
        <v>30</v>
      </c>
      <c r="D40" s="57"/>
      <c r="E40" s="57"/>
      <c r="F40" s="57"/>
      <c r="G40" s="134"/>
      <c r="H40" s="51"/>
      <c r="I40" s="51"/>
      <c r="J40" s="51"/>
      <c r="K40" s="51"/>
      <c r="L40" s="51"/>
    </row>
    <row r="41" spans="1:12" x14ac:dyDescent="0.3">
      <c r="A41" s="149"/>
      <c r="B41" s="153" t="s">
        <v>93</v>
      </c>
      <c r="C41" s="154">
        <v>22</v>
      </c>
      <c r="D41" s="57"/>
      <c r="E41" s="57"/>
      <c r="F41" s="57"/>
      <c r="G41" s="134"/>
      <c r="H41" s="51"/>
      <c r="I41" s="51"/>
      <c r="J41" s="51"/>
      <c r="K41" s="51"/>
      <c r="L41" s="51"/>
    </row>
    <row r="42" spans="1:12" x14ac:dyDescent="0.3">
      <c r="A42" s="149"/>
      <c r="B42" s="153" t="s">
        <v>91</v>
      </c>
      <c r="C42" s="154">
        <v>3</v>
      </c>
      <c r="D42" s="57"/>
      <c r="E42" s="57"/>
      <c r="F42" s="57"/>
      <c r="G42" s="134"/>
      <c r="H42" s="51"/>
      <c r="I42" s="51"/>
      <c r="J42" s="51"/>
      <c r="K42" s="51"/>
      <c r="L42" s="51"/>
    </row>
    <row r="43" spans="1:12" x14ac:dyDescent="0.3">
      <c r="A43" s="149"/>
      <c r="B43" s="133"/>
      <c r="C43" s="57"/>
      <c r="D43" s="57"/>
      <c r="E43" s="57"/>
      <c r="F43" s="57"/>
      <c r="G43" s="134"/>
      <c r="H43" s="51"/>
      <c r="I43" s="51"/>
      <c r="J43" s="51"/>
      <c r="K43" s="51"/>
      <c r="L43" s="51"/>
    </row>
    <row r="44" spans="1:12" ht="28.8" x14ac:dyDescent="0.3">
      <c r="A44" s="149"/>
      <c r="B44" s="135" t="s">
        <v>40</v>
      </c>
      <c r="C44" s="135" t="s">
        <v>41</v>
      </c>
      <c r="D44" s="135" t="s">
        <v>86</v>
      </c>
      <c r="E44" s="135" t="s">
        <v>85</v>
      </c>
      <c r="F44" s="135" t="s">
        <v>92</v>
      </c>
      <c r="G44" s="136" t="s">
        <v>87</v>
      </c>
      <c r="H44" s="51"/>
    </row>
    <row r="45" spans="1:12" x14ac:dyDescent="0.3">
      <c r="A45" s="149"/>
      <c r="B45" s="57" t="s">
        <v>58</v>
      </c>
      <c r="C45" s="137" t="s">
        <v>49</v>
      </c>
      <c r="D45" s="138">
        <f>UC!D17</f>
        <v>20</v>
      </c>
      <c r="E45" s="138">
        <f>C41</f>
        <v>22</v>
      </c>
      <c r="F45" s="57"/>
      <c r="G45" s="139">
        <f>D45*E45</f>
        <v>440</v>
      </c>
      <c r="H45" s="51"/>
    </row>
    <row r="46" spans="1:12" x14ac:dyDescent="0.3">
      <c r="A46" s="149"/>
      <c r="B46" s="57" t="s">
        <v>59</v>
      </c>
      <c r="C46" s="137" t="s">
        <v>60</v>
      </c>
      <c r="D46" s="138">
        <f>UC!D18</f>
        <v>60</v>
      </c>
      <c r="E46" s="138">
        <f>C41</f>
        <v>22</v>
      </c>
      <c r="F46" s="57">
        <f>C39</f>
        <v>2</v>
      </c>
      <c r="G46" s="139">
        <f>D46*E46*F46</f>
        <v>2640</v>
      </c>
      <c r="H46" s="51"/>
    </row>
    <row r="47" spans="1:12" x14ac:dyDescent="0.3">
      <c r="A47" s="149"/>
      <c r="B47" s="57" t="s">
        <v>61</v>
      </c>
      <c r="C47" s="137" t="s">
        <v>62</v>
      </c>
      <c r="D47" s="138">
        <f>UC!D19</f>
        <v>12</v>
      </c>
      <c r="E47" s="138">
        <f>C40+C42</f>
        <v>33</v>
      </c>
      <c r="F47" s="57">
        <f>C39</f>
        <v>2</v>
      </c>
      <c r="G47" s="139">
        <f>D47*E47*F47</f>
        <v>792</v>
      </c>
      <c r="H47" s="51"/>
    </row>
    <row r="48" spans="1:12" x14ac:dyDescent="0.3">
      <c r="A48" s="149"/>
      <c r="B48" s="57" t="s">
        <v>63</v>
      </c>
      <c r="C48" s="137" t="s">
        <v>62</v>
      </c>
      <c r="D48" s="138">
        <f>UC!D20</f>
        <v>80</v>
      </c>
      <c r="E48" s="138">
        <f>C42</f>
        <v>3</v>
      </c>
      <c r="F48" s="57">
        <f>C39</f>
        <v>2</v>
      </c>
      <c r="G48" s="139">
        <f>D48*E48*F48</f>
        <v>480</v>
      </c>
      <c r="H48" s="51"/>
    </row>
    <row r="49" spans="1:12" x14ac:dyDescent="0.3">
      <c r="A49" s="149"/>
      <c r="B49" s="57" t="s">
        <v>64</v>
      </c>
      <c r="C49" s="137" t="s">
        <v>65</v>
      </c>
      <c r="D49" s="138">
        <f>UC!D21</f>
        <v>8</v>
      </c>
      <c r="E49" s="138">
        <f>C40</f>
        <v>30</v>
      </c>
      <c r="F49" s="57"/>
      <c r="G49" s="139">
        <f>D49*E49</f>
        <v>240</v>
      </c>
      <c r="H49" s="51"/>
    </row>
    <row r="50" spans="1:12" x14ac:dyDescent="0.3">
      <c r="A50" s="149"/>
      <c r="B50" s="57" t="s">
        <v>66</v>
      </c>
      <c r="C50" s="137" t="s">
        <v>53</v>
      </c>
      <c r="D50" s="138">
        <f>UC!D22</f>
        <v>30</v>
      </c>
      <c r="E50" s="138">
        <v>1</v>
      </c>
      <c r="F50" s="57">
        <f>C39+1</f>
        <v>3</v>
      </c>
      <c r="G50" s="139">
        <f>D50*E50*F50</f>
        <v>90</v>
      </c>
      <c r="H50" s="51"/>
    </row>
    <row r="51" spans="1:12" x14ac:dyDescent="0.3">
      <c r="A51" s="149"/>
      <c r="B51" s="57" t="s">
        <v>17</v>
      </c>
      <c r="C51" s="137" t="s">
        <v>57</v>
      </c>
      <c r="D51" s="140">
        <f>UC!D23</f>
        <v>0.05</v>
      </c>
      <c r="E51" s="57">
        <v>1</v>
      </c>
      <c r="F51" s="57"/>
      <c r="G51" s="141">
        <f>SUM(G45:G50)*D51</f>
        <v>234.10000000000002</v>
      </c>
      <c r="H51" s="51"/>
    </row>
    <row r="52" spans="1:12" ht="15" thickBot="1" x14ac:dyDescent="0.35">
      <c r="A52" s="159"/>
      <c r="B52" s="143" t="s">
        <v>0</v>
      </c>
      <c r="C52" s="144"/>
      <c r="D52" s="144"/>
      <c r="E52" s="144"/>
      <c r="F52" s="144"/>
      <c r="G52" s="145">
        <f>ROUND(SUM(G45:G51),-2)</f>
        <v>4900</v>
      </c>
      <c r="H52" s="51"/>
    </row>
    <row r="53" spans="1:12" ht="15" thickBot="1" x14ac:dyDescent="0.35"/>
    <row r="54" spans="1:12" x14ac:dyDescent="0.3">
      <c r="A54" s="147" t="str">
        <f>'TSP Summary Budget'!A39</f>
        <v>2.1.1.3</v>
      </c>
      <c r="B54" s="148" t="str">
        <f>'TSP Detailed Budget'!B105</f>
        <v>Training of MoLHSA/NCDC staff in SHA production</v>
      </c>
      <c r="C54" s="130"/>
      <c r="D54" s="130"/>
      <c r="E54" s="130"/>
      <c r="F54" s="130"/>
      <c r="G54" s="131"/>
      <c r="H54" s="51"/>
      <c r="I54" s="51"/>
      <c r="J54" s="51"/>
      <c r="K54" s="51"/>
      <c r="L54" s="51"/>
    </row>
    <row r="55" spans="1:12" x14ac:dyDescent="0.3">
      <c r="A55" s="149"/>
      <c r="B55" s="133"/>
      <c r="C55" s="57"/>
      <c r="D55" s="57"/>
      <c r="E55" s="57"/>
      <c r="F55" s="57"/>
      <c r="G55" s="134"/>
      <c r="H55" s="51"/>
      <c r="I55" s="51"/>
      <c r="J55" s="51"/>
      <c r="K55" s="51"/>
      <c r="L55" s="51"/>
    </row>
    <row r="56" spans="1:12" x14ac:dyDescent="0.3">
      <c r="A56" s="150"/>
      <c r="B56" s="151" t="s">
        <v>118</v>
      </c>
      <c r="C56" s="57"/>
      <c r="D56" s="57"/>
      <c r="E56" s="57"/>
      <c r="F56" s="57"/>
      <c r="G56" s="134"/>
    </row>
    <row r="57" spans="1:12" x14ac:dyDescent="0.3">
      <c r="A57" s="149"/>
      <c r="B57" s="133"/>
      <c r="C57" s="57"/>
      <c r="D57" s="57"/>
      <c r="E57" s="57"/>
      <c r="F57" s="57"/>
      <c r="G57" s="134"/>
    </row>
    <row r="58" spans="1:12" x14ac:dyDescent="0.3">
      <c r="A58" s="152"/>
      <c r="B58" s="153" t="s">
        <v>89</v>
      </c>
      <c r="C58" s="154">
        <v>3</v>
      </c>
      <c r="D58" s="57"/>
      <c r="E58" s="57"/>
      <c r="F58" s="57"/>
      <c r="G58" s="134"/>
      <c r="H58" s="51"/>
      <c r="I58" s="51"/>
      <c r="J58" s="51"/>
      <c r="K58" s="51"/>
      <c r="L58" s="51"/>
    </row>
    <row r="59" spans="1:12" x14ac:dyDescent="0.3">
      <c r="A59" s="149"/>
      <c r="B59" s="153" t="s">
        <v>90</v>
      </c>
      <c r="C59" s="154">
        <v>8</v>
      </c>
      <c r="D59" s="57"/>
      <c r="E59" s="57"/>
      <c r="F59" s="57"/>
      <c r="G59" s="134"/>
      <c r="H59" s="51"/>
      <c r="I59" s="51"/>
      <c r="J59" s="51"/>
      <c r="K59" s="51"/>
      <c r="L59" s="51"/>
    </row>
    <row r="60" spans="1:12" x14ac:dyDescent="0.3">
      <c r="A60" s="149"/>
      <c r="B60" s="153" t="s">
        <v>93</v>
      </c>
      <c r="C60" s="154">
        <v>8</v>
      </c>
      <c r="D60" s="57"/>
      <c r="E60" s="57"/>
      <c r="F60" s="57"/>
      <c r="G60" s="134"/>
      <c r="H60" s="51"/>
      <c r="I60" s="51"/>
      <c r="J60" s="51"/>
      <c r="K60" s="51"/>
      <c r="L60" s="51"/>
    </row>
    <row r="61" spans="1:12" x14ac:dyDescent="0.3">
      <c r="A61" s="149"/>
      <c r="B61" s="153" t="s">
        <v>91</v>
      </c>
      <c r="C61" s="154">
        <v>2</v>
      </c>
      <c r="D61" s="57"/>
      <c r="E61" s="57"/>
      <c r="F61" s="57"/>
      <c r="G61" s="134"/>
      <c r="H61" s="51"/>
      <c r="I61" s="51"/>
      <c r="J61" s="51"/>
      <c r="K61" s="51"/>
      <c r="L61" s="51"/>
    </row>
    <row r="62" spans="1:12" x14ac:dyDescent="0.3">
      <c r="A62" s="149"/>
      <c r="B62" s="133"/>
      <c r="C62" s="57"/>
      <c r="D62" s="57"/>
      <c r="E62" s="57"/>
      <c r="F62" s="57"/>
      <c r="G62" s="134"/>
      <c r="H62" s="51"/>
      <c r="I62" s="51"/>
      <c r="J62" s="51"/>
      <c r="K62" s="51"/>
      <c r="L62" s="51"/>
    </row>
    <row r="63" spans="1:12" ht="28.8" x14ac:dyDescent="0.3">
      <c r="A63" s="149"/>
      <c r="B63" s="135" t="s">
        <v>40</v>
      </c>
      <c r="C63" s="135" t="s">
        <v>41</v>
      </c>
      <c r="D63" s="135" t="s">
        <v>86</v>
      </c>
      <c r="E63" s="135" t="s">
        <v>85</v>
      </c>
      <c r="F63" s="135" t="s">
        <v>92</v>
      </c>
      <c r="G63" s="136" t="s">
        <v>87</v>
      </c>
      <c r="H63" s="51"/>
    </row>
    <row r="64" spans="1:12" x14ac:dyDescent="0.3">
      <c r="A64" s="149"/>
      <c r="B64" s="57" t="s">
        <v>58</v>
      </c>
      <c r="C64" s="137" t="s">
        <v>49</v>
      </c>
      <c r="D64" s="138">
        <f>UC!D17</f>
        <v>20</v>
      </c>
      <c r="E64" s="138">
        <f>C60</f>
        <v>8</v>
      </c>
      <c r="F64" s="57"/>
      <c r="G64" s="139">
        <f>D64*E64</f>
        <v>160</v>
      </c>
      <c r="H64" s="51"/>
    </row>
    <row r="65" spans="1:10" x14ac:dyDescent="0.3">
      <c r="A65" s="149"/>
      <c r="B65" s="57" t="s">
        <v>59</v>
      </c>
      <c r="C65" s="137" t="s">
        <v>60</v>
      </c>
      <c r="D65" s="138">
        <f>UC!D18</f>
        <v>60</v>
      </c>
      <c r="E65" s="138">
        <f>C60</f>
        <v>8</v>
      </c>
      <c r="F65" s="57">
        <f>C58</f>
        <v>3</v>
      </c>
      <c r="G65" s="139">
        <f>D65*E65*F65</f>
        <v>1440</v>
      </c>
      <c r="H65" s="51"/>
    </row>
    <row r="66" spans="1:10" x14ac:dyDescent="0.3">
      <c r="A66" s="149"/>
      <c r="B66" s="57" t="s">
        <v>61</v>
      </c>
      <c r="C66" s="137" t="s">
        <v>62</v>
      </c>
      <c r="D66" s="138">
        <f>UC!D19</f>
        <v>12</v>
      </c>
      <c r="E66" s="138">
        <f>C59+C61</f>
        <v>10</v>
      </c>
      <c r="F66" s="57">
        <f>C58</f>
        <v>3</v>
      </c>
      <c r="G66" s="139">
        <f>D66*E66*F66</f>
        <v>360</v>
      </c>
      <c r="H66" s="51"/>
    </row>
    <row r="67" spans="1:10" x14ac:dyDescent="0.3">
      <c r="A67" s="149"/>
      <c r="B67" s="57" t="s">
        <v>63</v>
      </c>
      <c r="C67" s="137" t="s">
        <v>62</v>
      </c>
      <c r="D67" s="138">
        <f>UC!D20</f>
        <v>80</v>
      </c>
      <c r="E67" s="138">
        <f>C61</f>
        <v>2</v>
      </c>
      <c r="F67" s="57">
        <f>C58</f>
        <v>3</v>
      </c>
      <c r="G67" s="139">
        <f>D67*E67*F67</f>
        <v>480</v>
      </c>
      <c r="H67" s="51"/>
    </row>
    <row r="68" spans="1:10" x14ac:dyDescent="0.3">
      <c r="A68" s="149"/>
      <c r="B68" s="57" t="s">
        <v>64</v>
      </c>
      <c r="C68" s="137" t="s">
        <v>65</v>
      </c>
      <c r="D68" s="138">
        <f>UC!D21</f>
        <v>8</v>
      </c>
      <c r="E68" s="138">
        <f>C59</f>
        <v>8</v>
      </c>
      <c r="F68" s="57"/>
      <c r="G68" s="139">
        <f>D68*E68</f>
        <v>64</v>
      </c>
      <c r="H68" s="51"/>
    </row>
    <row r="69" spans="1:10" x14ac:dyDescent="0.3">
      <c r="A69" s="149"/>
      <c r="B69" s="57" t="s">
        <v>66</v>
      </c>
      <c r="C69" s="137" t="s">
        <v>53</v>
      </c>
      <c r="D69" s="138">
        <f>UC!D22</f>
        <v>30</v>
      </c>
      <c r="E69" s="138">
        <v>1</v>
      </c>
      <c r="F69" s="57">
        <f>C58+1</f>
        <v>4</v>
      </c>
      <c r="G69" s="139">
        <f>D69*E69*F69</f>
        <v>120</v>
      </c>
      <c r="H69" s="51"/>
    </row>
    <row r="70" spans="1:10" x14ac:dyDescent="0.3">
      <c r="A70" s="149"/>
      <c r="B70" s="57" t="s">
        <v>17</v>
      </c>
      <c r="C70" s="137" t="s">
        <v>57</v>
      </c>
      <c r="D70" s="140">
        <f>UC!D23</f>
        <v>0.05</v>
      </c>
      <c r="E70" s="57">
        <v>1</v>
      </c>
      <c r="F70" s="57"/>
      <c r="G70" s="141">
        <f>SUM(G64:G69)*D70</f>
        <v>131.20000000000002</v>
      </c>
      <c r="H70" s="51"/>
    </row>
    <row r="71" spans="1:10" ht="15" thickBot="1" x14ac:dyDescent="0.35">
      <c r="A71" s="159"/>
      <c r="B71" s="143" t="s">
        <v>0</v>
      </c>
      <c r="C71" s="144"/>
      <c r="D71" s="144"/>
      <c r="E71" s="144"/>
      <c r="F71" s="144"/>
      <c r="G71" s="145">
        <f>ROUND(SUM(G64:G70),-2)</f>
        <v>2800</v>
      </c>
      <c r="H71" s="51"/>
    </row>
    <row r="72" spans="1:10" ht="15" thickBot="1" x14ac:dyDescent="0.35"/>
    <row r="73" spans="1:10" x14ac:dyDescent="0.3">
      <c r="A73" s="147"/>
      <c r="B73" s="148" t="str">
        <f>'TSP Detailed Budget'!B16</f>
        <v>Average cost of participation in international training, per person</v>
      </c>
      <c r="C73" s="130"/>
      <c r="D73" s="130"/>
      <c r="E73" s="130"/>
      <c r="F73" s="131"/>
      <c r="G73" s="57"/>
      <c r="H73" s="51"/>
      <c r="I73" s="51"/>
      <c r="J73" s="51"/>
    </row>
    <row r="74" spans="1:10" x14ac:dyDescent="0.3">
      <c r="A74" s="149"/>
      <c r="B74" s="133"/>
      <c r="C74" s="57"/>
      <c r="D74" s="57"/>
      <c r="E74" s="57"/>
      <c r="F74" s="134"/>
      <c r="G74" s="57"/>
      <c r="H74" s="51"/>
      <c r="I74" s="51"/>
      <c r="J74" s="51"/>
    </row>
    <row r="75" spans="1:10" x14ac:dyDescent="0.3">
      <c r="A75" s="149"/>
      <c r="B75" s="151" t="s">
        <v>121</v>
      </c>
      <c r="C75" s="57"/>
      <c r="D75" s="57"/>
      <c r="E75" s="57"/>
      <c r="F75" s="134"/>
      <c r="G75" s="57"/>
      <c r="H75" s="51"/>
      <c r="I75" s="51"/>
      <c r="J75" s="51"/>
    </row>
    <row r="76" spans="1:10" x14ac:dyDescent="0.3">
      <c r="A76" s="149"/>
      <c r="B76" s="171"/>
      <c r="C76" s="57"/>
      <c r="D76" s="57"/>
      <c r="E76" s="57"/>
      <c r="F76" s="134"/>
      <c r="G76" s="57"/>
      <c r="H76" s="51"/>
      <c r="I76" s="51"/>
      <c r="J76" s="51"/>
    </row>
    <row r="77" spans="1:10" ht="28.8" x14ac:dyDescent="0.3">
      <c r="A77" s="149"/>
      <c r="B77" s="135" t="s">
        <v>40</v>
      </c>
      <c r="C77" s="135" t="s">
        <v>41</v>
      </c>
      <c r="D77" s="135" t="s">
        <v>86</v>
      </c>
      <c r="E77" s="135" t="s">
        <v>85</v>
      </c>
      <c r="F77" s="136" t="s">
        <v>87</v>
      </c>
      <c r="G77" s="57"/>
    </row>
    <row r="78" spans="1:10" x14ac:dyDescent="0.3">
      <c r="A78" s="149"/>
      <c r="B78" s="57" t="s">
        <v>48</v>
      </c>
      <c r="C78" s="137" t="s">
        <v>49</v>
      </c>
      <c r="D78" s="138">
        <f>UC!D35</f>
        <v>800</v>
      </c>
      <c r="E78" s="138">
        <v>1</v>
      </c>
      <c r="F78" s="139">
        <f t="shared" ref="F78:F83" si="0">D78*E78</f>
        <v>800</v>
      </c>
      <c r="G78" s="57"/>
    </row>
    <row r="79" spans="1:10" x14ac:dyDescent="0.3">
      <c r="A79" s="149"/>
      <c r="B79" s="57" t="s">
        <v>68</v>
      </c>
      <c r="C79" s="137" t="s">
        <v>69</v>
      </c>
      <c r="D79" s="138">
        <f>UC!D36</f>
        <v>160</v>
      </c>
      <c r="E79" s="138">
        <v>6</v>
      </c>
      <c r="F79" s="139">
        <f t="shared" si="0"/>
        <v>960</v>
      </c>
      <c r="G79" s="57"/>
    </row>
    <row r="80" spans="1:10" x14ac:dyDescent="0.3">
      <c r="A80" s="149"/>
      <c r="B80" s="57" t="s">
        <v>70</v>
      </c>
      <c r="C80" s="137" t="s">
        <v>53</v>
      </c>
      <c r="D80" s="138">
        <f>UC!D37</f>
        <v>80</v>
      </c>
      <c r="E80" s="138">
        <v>7</v>
      </c>
      <c r="F80" s="139">
        <f t="shared" si="0"/>
        <v>560</v>
      </c>
      <c r="G80" s="57"/>
    </row>
    <row r="81" spans="1:12" x14ac:dyDescent="0.3">
      <c r="A81" s="149"/>
      <c r="B81" s="57" t="s">
        <v>71</v>
      </c>
      <c r="C81" s="137" t="s">
        <v>72</v>
      </c>
      <c r="D81" s="138">
        <f>UC!D38</f>
        <v>1500</v>
      </c>
      <c r="E81" s="138">
        <v>1</v>
      </c>
      <c r="F81" s="139">
        <f t="shared" si="0"/>
        <v>1500</v>
      </c>
      <c r="G81" s="57"/>
    </row>
    <row r="82" spans="1:12" x14ac:dyDescent="0.3">
      <c r="A82" s="149"/>
      <c r="B82" s="57" t="s">
        <v>73</v>
      </c>
      <c r="C82" s="137" t="s">
        <v>72</v>
      </c>
      <c r="D82" s="138">
        <f>UC!D39</f>
        <v>30</v>
      </c>
      <c r="E82" s="138">
        <v>1</v>
      </c>
      <c r="F82" s="139">
        <f t="shared" si="0"/>
        <v>30</v>
      </c>
      <c r="G82" s="57"/>
    </row>
    <row r="83" spans="1:12" x14ac:dyDescent="0.3">
      <c r="A83" s="149"/>
      <c r="B83" s="57" t="s">
        <v>74</v>
      </c>
      <c r="C83" s="137" t="s">
        <v>72</v>
      </c>
      <c r="D83" s="138">
        <f>UC!D40</f>
        <v>70</v>
      </c>
      <c r="E83" s="138">
        <v>1</v>
      </c>
      <c r="F83" s="139">
        <f t="shared" si="0"/>
        <v>70</v>
      </c>
      <c r="G83" s="57"/>
    </row>
    <row r="84" spans="1:12" x14ac:dyDescent="0.3">
      <c r="A84" s="149"/>
      <c r="B84" s="57" t="s">
        <v>17</v>
      </c>
      <c r="C84" s="137" t="s">
        <v>57</v>
      </c>
      <c r="D84" s="140">
        <f>UC!D41</f>
        <v>0.05</v>
      </c>
      <c r="E84" s="57">
        <v>1</v>
      </c>
      <c r="F84" s="141">
        <f>SUM(F78:F83)*D84</f>
        <v>196</v>
      </c>
      <c r="G84" s="57"/>
    </row>
    <row r="85" spans="1:12" ht="15" thickBot="1" x14ac:dyDescent="0.35">
      <c r="A85" s="159"/>
      <c r="B85" s="143" t="s">
        <v>0</v>
      </c>
      <c r="C85" s="144"/>
      <c r="D85" s="144"/>
      <c r="E85" s="144"/>
      <c r="F85" s="145">
        <f>ROUND(SUM(F78:F84),-2)</f>
        <v>4100</v>
      </c>
      <c r="G85" s="57"/>
    </row>
    <row r="87" spans="1:12" x14ac:dyDescent="0.3">
      <c r="D87" s="59"/>
    </row>
    <row r="88" spans="1:12" ht="15" thickBot="1" x14ac:dyDescent="0.35"/>
    <row r="89" spans="1:12" x14ac:dyDescent="0.3">
      <c r="A89" s="147" t="str">
        <f>'TSP Detailed Budget'!A202</f>
        <v>2.2.1.3</v>
      </c>
      <c r="B89" s="148" t="str">
        <f>'TSP Detailed Budget'!B202</f>
        <v>Training of trainers, including that for academia staff on HIV related topics</v>
      </c>
      <c r="C89" s="130"/>
      <c r="D89" s="130"/>
      <c r="E89" s="130"/>
      <c r="F89" s="130"/>
      <c r="G89" s="131"/>
      <c r="H89" s="51"/>
      <c r="I89" s="51"/>
      <c r="J89" s="51"/>
      <c r="K89" s="51"/>
      <c r="L89" s="51"/>
    </row>
    <row r="90" spans="1:12" x14ac:dyDescent="0.3">
      <c r="A90" s="149"/>
      <c r="B90" s="133"/>
      <c r="C90" s="57"/>
      <c r="D90" s="57"/>
      <c r="E90" s="57"/>
      <c r="F90" s="57"/>
      <c r="G90" s="134"/>
      <c r="H90" s="51"/>
      <c r="I90" s="51"/>
      <c r="J90" s="51"/>
      <c r="K90" s="51"/>
      <c r="L90" s="51"/>
    </row>
    <row r="91" spans="1:12" x14ac:dyDescent="0.3">
      <c r="A91" s="150"/>
      <c r="B91" s="151" t="s">
        <v>118</v>
      </c>
      <c r="C91" s="57"/>
      <c r="D91" s="57"/>
      <c r="E91" s="57"/>
      <c r="F91" s="57"/>
      <c r="G91" s="134"/>
    </row>
    <row r="92" spans="1:12" x14ac:dyDescent="0.3">
      <c r="A92" s="160" t="s">
        <v>119</v>
      </c>
      <c r="B92" s="133"/>
      <c r="C92" s="57"/>
      <c r="D92" s="57"/>
      <c r="E92" s="57"/>
      <c r="F92" s="57"/>
      <c r="G92" s="134"/>
    </row>
    <row r="93" spans="1:12" x14ac:dyDescent="0.3">
      <c r="A93" s="152"/>
      <c r="B93" s="153" t="s">
        <v>89</v>
      </c>
      <c r="C93" s="154">
        <v>3</v>
      </c>
      <c r="D93" s="57"/>
      <c r="E93" s="57"/>
      <c r="F93" s="57"/>
      <c r="G93" s="134"/>
      <c r="H93" s="51"/>
      <c r="I93" s="51"/>
      <c r="J93" s="51"/>
      <c r="K93" s="51"/>
      <c r="L93" s="51"/>
    </row>
    <row r="94" spans="1:12" x14ac:dyDescent="0.3">
      <c r="A94" s="149"/>
      <c r="B94" s="153" t="s">
        <v>90</v>
      </c>
      <c r="C94" s="154">
        <v>15</v>
      </c>
      <c r="D94" s="57"/>
      <c r="E94" s="57"/>
      <c r="F94" s="57"/>
      <c r="G94" s="134"/>
      <c r="H94" s="51"/>
      <c r="I94" s="51"/>
      <c r="J94" s="51"/>
      <c r="K94" s="51"/>
      <c r="L94" s="51"/>
    </row>
    <row r="95" spans="1:12" x14ac:dyDescent="0.3">
      <c r="A95" s="149"/>
      <c r="B95" s="153" t="s">
        <v>93</v>
      </c>
      <c r="C95" s="154">
        <v>10</v>
      </c>
      <c r="D95" s="57"/>
      <c r="E95" s="57"/>
      <c r="F95" s="57"/>
      <c r="G95" s="134"/>
      <c r="H95" s="51"/>
      <c r="I95" s="51"/>
      <c r="J95" s="51"/>
      <c r="K95" s="51"/>
      <c r="L95" s="51"/>
    </row>
    <row r="96" spans="1:12" x14ac:dyDescent="0.3">
      <c r="A96" s="149"/>
      <c r="B96" s="153" t="s">
        <v>91</v>
      </c>
      <c r="C96" s="154">
        <v>2</v>
      </c>
      <c r="D96" s="57"/>
      <c r="E96" s="57"/>
      <c r="F96" s="57"/>
      <c r="G96" s="134"/>
      <c r="H96" s="51"/>
      <c r="I96" s="51"/>
      <c r="J96" s="51"/>
      <c r="K96" s="51"/>
      <c r="L96" s="51"/>
    </row>
    <row r="97" spans="1:12" x14ac:dyDescent="0.3">
      <c r="A97" s="149"/>
      <c r="B97" s="133"/>
      <c r="C97" s="57"/>
      <c r="D97" s="57"/>
      <c r="E97" s="57"/>
      <c r="F97" s="57"/>
      <c r="G97" s="134"/>
      <c r="H97" s="51"/>
      <c r="I97" s="51"/>
      <c r="J97" s="51"/>
      <c r="K97" s="51"/>
      <c r="L97" s="51"/>
    </row>
    <row r="98" spans="1:12" ht="28.8" x14ac:dyDescent="0.3">
      <c r="A98" s="149"/>
      <c r="B98" s="135" t="s">
        <v>40</v>
      </c>
      <c r="C98" s="135" t="s">
        <v>41</v>
      </c>
      <c r="D98" s="135" t="s">
        <v>86</v>
      </c>
      <c r="E98" s="135" t="s">
        <v>85</v>
      </c>
      <c r="F98" s="135" t="s">
        <v>92</v>
      </c>
      <c r="G98" s="136" t="s">
        <v>87</v>
      </c>
      <c r="H98" s="51"/>
    </row>
    <row r="99" spans="1:12" x14ac:dyDescent="0.3">
      <c r="A99" s="149"/>
      <c r="B99" s="57" t="s">
        <v>58</v>
      </c>
      <c r="C99" s="137" t="s">
        <v>49</v>
      </c>
      <c r="D99" s="138">
        <f>UC!D17</f>
        <v>20</v>
      </c>
      <c r="E99" s="138">
        <f>C95</f>
        <v>10</v>
      </c>
      <c r="F99" s="57"/>
      <c r="G99" s="139">
        <f>D99*E99</f>
        <v>200</v>
      </c>
      <c r="H99" s="51"/>
    </row>
    <row r="100" spans="1:12" x14ac:dyDescent="0.3">
      <c r="A100" s="149"/>
      <c r="B100" s="57" t="s">
        <v>59</v>
      </c>
      <c r="C100" s="137" t="s">
        <v>60</v>
      </c>
      <c r="D100" s="138">
        <f>UC!D18</f>
        <v>60</v>
      </c>
      <c r="E100" s="138">
        <f>C95</f>
        <v>10</v>
      </c>
      <c r="F100" s="57">
        <f>C93</f>
        <v>3</v>
      </c>
      <c r="G100" s="139">
        <f>D100*E100*F100</f>
        <v>1800</v>
      </c>
      <c r="H100" s="51"/>
    </row>
    <row r="101" spans="1:12" x14ac:dyDescent="0.3">
      <c r="A101" s="149"/>
      <c r="B101" s="57" t="s">
        <v>61</v>
      </c>
      <c r="C101" s="137" t="s">
        <v>62</v>
      </c>
      <c r="D101" s="138">
        <f>UC!D19</f>
        <v>12</v>
      </c>
      <c r="E101" s="138">
        <f>C94+C96</f>
        <v>17</v>
      </c>
      <c r="F101" s="57">
        <f>C93</f>
        <v>3</v>
      </c>
      <c r="G101" s="139">
        <f>D101*E101*F101</f>
        <v>612</v>
      </c>
      <c r="H101" s="51"/>
    </row>
    <row r="102" spans="1:12" x14ac:dyDescent="0.3">
      <c r="A102" s="149"/>
      <c r="B102" s="57" t="s">
        <v>63</v>
      </c>
      <c r="C102" s="137" t="s">
        <v>62</v>
      </c>
      <c r="D102" s="138">
        <f>UC!D20</f>
        <v>80</v>
      </c>
      <c r="E102" s="138">
        <f>C96</f>
        <v>2</v>
      </c>
      <c r="F102" s="57">
        <f>C93</f>
        <v>3</v>
      </c>
      <c r="G102" s="139">
        <f>D102*E102*F102</f>
        <v>480</v>
      </c>
      <c r="H102" s="51"/>
    </row>
    <row r="103" spans="1:12" x14ac:dyDescent="0.3">
      <c r="A103" s="149"/>
      <c r="B103" s="57" t="s">
        <v>64</v>
      </c>
      <c r="C103" s="137" t="s">
        <v>65</v>
      </c>
      <c r="D103" s="138">
        <f>UC!D21</f>
        <v>8</v>
      </c>
      <c r="E103" s="138">
        <f>C94</f>
        <v>15</v>
      </c>
      <c r="F103" s="57"/>
      <c r="G103" s="139">
        <f>D103*E103</f>
        <v>120</v>
      </c>
      <c r="H103" s="51"/>
    </row>
    <row r="104" spans="1:12" x14ac:dyDescent="0.3">
      <c r="A104" s="149"/>
      <c r="B104" s="57" t="s">
        <v>66</v>
      </c>
      <c r="C104" s="137" t="s">
        <v>53</v>
      </c>
      <c r="D104" s="138">
        <f>UC!D22</f>
        <v>30</v>
      </c>
      <c r="E104" s="138">
        <v>1</v>
      </c>
      <c r="F104" s="57">
        <f>C93+1</f>
        <v>4</v>
      </c>
      <c r="G104" s="139">
        <f>D104*E104*F104</f>
        <v>120</v>
      </c>
      <c r="H104" s="51"/>
    </row>
    <row r="105" spans="1:12" x14ac:dyDescent="0.3">
      <c r="A105" s="149"/>
      <c r="B105" s="57" t="s">
        <v>17</v>
      </c>
      <c r="C105" s="137" t="s">
        <v>57</v>
      </c>
      <c r="D105" s="140">
        <f>UC!D23</f>
        <v>0.05</v>
      </c>
      <c r="E105" s="57">
        <v>1</v>
      </c>
      <c r="F105" s="57"/>
      <c r="G105" s="141">
        <f>SUM(G99:G104)*D105</f>
        <v>166.60000000000002</v>
      </c>
      <c r="H105" s="51"/>
    </row>
    <row r="106" spans="1:12" ht="15" thickBot="1" x14ac:dyDescent="0.35">
      <c r="A106" s="159"/>
      <c r="B106" s="143" t="s">
        <v>0</v>
      </c>
      <c r="C106" s="144"/>
      <c r="D106" s="144"/>
      <c r="E106" s="144"/>
      <c r="F106" s="144"/>
      <c r="G106" s="145">
        <f>ROUND(SUM(G99:G105),-2)</f>
        <v>3500</v>
      </c>
      <c r="H106" s="51"/>
    </row>
    <row r="108" spans="1:12" x14ac:dyDescent="0.3">
      <c r="A108" s="149"/>
      <c r="B108" s="59"/>
      <c r="C108" s="59"/>
      <c r="D108" s="59"/>
      <c r="E108" s="59"/>
      <c r="F108" s="59"/>
      <c r="G108" s="158"/>
    </row>
    <row r="109" spans="1:12" x14ac:dyDescent="0.3">
      <c r="A109" s="160" t="s">
        <v>120</v>
      </c>
      <c r="B109" s="151" t="s">
        <v>117</v>
      </c>
      <c r="C109" s="57"/>
      <c r="D109" s="57"/>
      <c r="E109" s="57"/>
      <c r="F109" s="57"/>
      <c r="G109" s="134"/>
    </row>
    <row r="110" spans="1:12" x14ac:dyDescent="0.3">
      <c r="A110" s="149"/>
      <c r="B110" s="133"/>
      <c r="C110" s="57"/>
      <c r="D110" s="57"/>
      <c r="E110" s="57"/>
      <c r="F110" s="57"/>
      <c r="G110" s="134"/>
    </row>
    <row r="111" spans="1:12" x14ac:dyDescent="0.3">
      <c r="A111" s="152"/>
      <c r="B111" s="153" t="s">
        <v>89</v>
      </c>
      <c r="C111" s="154">
        <v>2</v>
      </c>
      <c r="D111" s="57"/>
      <c r="E111" s="57"/>
      <c r="F111" s="57"/>
      <c r="G111" s="134"/>
    </row>
    <row r="112" spans="1:12" x14ac:dyDescent="0.3">
      <c r="A112" s="149"/>
      <c r="B112" s="153" t="s">
        <v>90</v>
      </c>
      <c r="C112" s="154">
        <v>15</v>
      </c>
      <c r="D112" s="57"/>
      <c r="E112" s="57"/>
      <c r="F112" s="57"/>
      <c r="G112" s="134"/>
    </row>
    <row r="113" spans="1:12" x14ac:dyDescent="0.3">
      <c r="A113" s="149"/>
      <c r="B113" s="153" t="s">
        <v>96</v>
      </c>
      <c r="C113" s="154">
        <v>10</v>
      </c>
      <c r="D113" s="57"/>
      <c r="E113" s="57"/>
      <c r="F113" s="57"/>
      <c r="G113" s="134"/>
    </row>
    <row r="114" spans="1:12" x14ac:dyDescent="0.3">
      <c r="A114" s="149"/>
      <c r="B114" s="153" t="s">
        <v>91</v>
      </c>
      <c r="C114" s="154">
        <v>1</v>
      </c>
      <c r="D114" s="57"/>
      <c r="E114" s="57"/>
      <c r="F114" s="57"/>
      <c r="G114" s="134"/>
    </row>
    <row r="115" spans="1:12" x14ac:dyDescent="0.3">
      <c r="A115" s="149"/>
      <c r="B115" s="133"/>
      <c r="C115" s="57"/>
      <c r="D115" s="57"/>
      <c r="E115" s="57"/>
      <c r="F115" s="57"/>
      <c r="G115" s="134"/>
    </row>
    <row r="116" spans="1:12" ht="28.8" x14ac:dyDescent="0.3">
      <c r="A116" s="149"/>
      <c r="B116" s="135" t="s">
        <v>40</v>
      </c>
      <c r="C116" s="135" t="s">
        <v>41</v>
      </c>
      <c r="D116" s="135" t="s">
        <v>86</v>
      </c>
      <c r="E116" s="135" t="s">
        <v>85</v>
      </c>
      <c r="F116" s="135" t="s">
        <v>92</v>
      </c>
      <c r="G116" s="136" t="s">
        <v>87</v>
      </c>
    </row>
    <row r="117" spans="1:12" x14ac:dyDescent="0.3">
      <c r="A117" s="149"/>
      <c r="B117" s="57" t="s">
        <v>58</v>
      </c>
      <c r="C117" s="137" t="s">
        <v>49</v>
      </c>
      <c r="D117" s="138">
        <f>UC!D26</f>
        <v>10</v>
      </c>
      <c r="E117" s="138">
        <f>C113</f>
        <v>10</v>
      </c>
      <c r="F117" s="57"/>
      <c r="G117" s="139">
        <f>D117*E117</f>
        <v>100</v>
      </c>
    </row>
    <row r="118" spans="1:12" x14ac:dyDescent="0.3">
      <c r="A118" s="149"/>
      <c r="B118" s="57" t="s">
        <v>59</v>
      </c>
      <c r="C118" s="137" t="s">
        <v>60</v>
      </c>
      <c r="D118" s="138">
        <f>UC!D27</f>
        <v>60</v>
      </c>
      <c r="E118" s="138">
        <f>C113</f>
        <v>10</v>
      </c>
      <c r="F118" s="57">
        <f>C111</f>
        <v>2</v>
      </c>
      <c r="G118" s="139">
        <f>D118*E118*F118</f>
        <v>1200</v>
      </c>
    </row>
    <row r="119" spans="1:12" x14ac:dyDescent="0.3">
      <c r="A119" s="149"/>
      <c r="B119" s="57" t="s">
        <v>61</v>
      </c>
      <c r="C119" s="137" t="s">
        <v>62</v>
      </c>
      <c r="D119" s="138">
        <f>UC!D28</f>
        <v>10</v>
      </c>
      <c r="E119" s="138">
        <f>C112+C114</f>
        <v>16</v>
      </c>
      <c r="F119" s="57">
        <f>C111</f>
        <v>2</v>
      </c>
      <c r="G119" s="139">
        <f>D119*E119*F119</f>
        <v>320</v>
      </c>
    </row>
    <row r="120" spans="1:12" x14ac:dyDescent="0.3">
      <c r="A120" s="149"/>
      <c r="B120" s="57" t="s">
        <v>63</v>
      </c>
      <c r="C120" s="137" t="s">
        <v>62</v>
      </c>
      <c r="D120" s="138">
        <f>UC!D29</f>
        <v>80</v>
      </c>
      <c r="E120" s="138">
        <f>C114</f>
        <v>1</v>
      </c>
      <c r="F120" s="57">
        <f>C111</f>
        <v>2</v>
      </c>
      <c r="G120" s="139">
        <f>D120*E120*F120</f>
        <v>160</v>
      </c>
    </row>
    <row r="121" spans="1:12" x14ac:dyDescent="0.3">
      <c r="A121" s="149"/>
      <c r="B121" s="57" t="s">
        <v>64</v>
      </c>
      <c r="C121" s="137" t="s">
        <v>65</v>
      </c>
      <c r="D121" s="138">
        <f>UC!D30</f>
        <v>5</v>
      </c>
      <c r="E121" s="138">
        <f>C112</f>
        <v>15</v>
      </c>
      <c r="F121" s="57"/>
      <c r="G121" s="139">
        <f>D121*E121</f>
        <v>75</v>
      </c>
    </row>
    <row r="122" spans="1:12" x14ac:dyDescent="0.3">
      <c r="A122" s="149"/>
      <c r="B122" s="57" t="s">
        <v>66</v>
      </c>
      <c r="C122" s="137" t="s">
        <v>53</v>
      </c>
      <c r="D122" s="138">
        <f>UC!D31</f>
        <v>20</v>
      </c>
      <c r="E122" s="138">
        <v>1</v>
      </c>
      <c r="F122" s="57">
        <f>C111</f>
        <v>2</v>
      </c>
      <c r="G122" s="139">
        <f>D122*E122*F122</f>
        <v>40</v>
      </c>
    </row>
    <row r="123" spans="1:12" x14ac:dyDescent="0.3">
      <c r="A123" s="149"/>
      <c r="B123" s="57" t="s">
        <v>17</v>
      </c>
      <c r="C123" s="137" t="s">
        <v>57</v>
      </c>
      <c r="D123" s="140">
        <f>UC!D32</f>
        <v>0.05</v>
      </c>
      <c r="E123" s="57">
        <v>1</v>
      </c>
      <c r="F123" s="57"/>
      <c r="G123" s="141">
        <f>SUM(G117:G122)*D123</f>
        <v>94.75</v>
      </c>
    </row>
    <row r="124" spans="1:12" ht="15" thickBot="1" x14ac:dyDescent="0.35">
      <c r="A124" s="159"/>
      <c r="B124" s="143" t="s">
        <v>0</v>
      </c>
      <c r="C124" s="144"/>
      <c r="D124" s="144"/>
      <c r="E124" s="144"/>
      <c r="F124" s="144"/>
      <c r="G124" s="145">
        <f>ROUND(SUM(G117:G123),-2)</f>
        <v>2000</v>
      </c>
    </row>
    <row r="126" spans="1:12" ht="15" thickBot="1" x14ac:dyDescent="0.35"/>
    <row r="127" spans="1:12" x14ac:dyDescent="0.3">
      <c r="A127" s="147">
        <f>'TSP Summary Budget'!A40</f>
        <v>0</v>
      </c>
      <c r="B127" s="148" t="str">
        <f>'TSP Summary Budget'!B40</f>
        <v>Training of MoLHSA/NCDC staff in SHA production</v>
      </c>
      <c r="C127" s="130"/>
      <c r="D127" s="130"/>
      <c r="E127" s="130"/>
      <c r="F127" s="130"/>
      <c r="G127" s="131"/>
      <c r="H127" s="51"/>
      <c r="I127" s="51"/>
      <c r="J127" s="51"/>
      <c r="K127" s="51"/>
      <c r="L127" s="51"/>
    </row>
    <row r="128" spans="1:12" x14ac:dyDescent="0.3">
      <c r="A128" s="149"/>
      <c r="B128" s="133"/>
      <c r="C128" s="57"/>
      <c r="D128" s="57"/>
      <c r="E128" s="57"/>
      <c r="F128" s="57"/>
      <c r="G128" s="134"/>
      <c r="H128" s="51"/>
      <c r="I128" s="51"/>
      <c r="J128" s="51"/>
      <c r="K128" s="51"/>
      <c r="L128" s="51"/>
    </row>
    <row r="129" spans="1:12" x14ac:dyDescent="0.3">
      <c r="A129" s="160" t="s">
        <v>119</v>
      </c>
      <c r="B129" s="151" t="s">
        <v>118</v>
      </c>
      <c r="C129" s="57"/>
      <c r="D129" s="57"/>
      <c r="E129" s="57"/>
      <c r="F129" s="57"/>
      <c r="G129" s="134"/>
    </row>
    <row r="130" spans="1:12" x14ac:dyDescent="0.3">
      <c r="A130" s="149"/>
      <c r="B130" s="133"/>
      <c r="C130" s="57"/>
      <c r="D130" s="57"/>
      <c r="E130" s="57"/>
      <c r="F130" s="57"/>
      <c r="G130" s="134"/>
    </row>
    <row r="131" spans="1:12" x14ac:dyDescent="0.3">
      <c r="A131" s="152"/>
      <c r="B131" s="153" t="s">
        <v>89</v>
      </c>
      <c r="C131" s="154">
        <v>2</v>
      </c>
      <c r="D131" s="57"/>
      <c r="E131" s="57"/>
      <c r="F131" s="57"/>
      <c r="G131" s="134"/>
      <c r="H131" s="51"/>
      <c r="I131" s="51"/>
      <c r="J131" s="51"/>
      <c r="K131" s="51"/>
      <c r="L131" s="51"/>
    </row>
    <row r="132" spans="1:12" x14ac:dyDescent="0.3">
      <c r="A132" s="149"/>
      <c r="B132" s="153" t="s">
        <v>90</v>
      </c>
      <c r="C132" s="154">
        <v>20</v>
      </c>
      <c r="D132" s="57"/>
      <c r="E132" s="57"/>
      <c r="F132" s="57"/>
      <c r="G132" s="134"/>
      <c r="H132" s="51"/>
      <c r="I132" s="51"/>
      <c r="J132" s="51"/>
      <c r="K132" s="51"/>
      <c r="L132" s="51"/>
    </row>
    <row r="133" spans="1:12" x14ac:dyDescent="0.3">
      <c r="A133" s="149"/>
      <c r="B133" s="153" t="s">
        <v>93</v>
      </c>
      <c r="C133" s="154">
        <v>14</v>
      </c>
      <c r="D133" s="57"/>
      <c r="E133" s="57"/>
      <c r="F133" s="57"/>
      <c r="G133" s="134"/>
      <c r="H133" s="51"/>
      <c r="I133" s="51"/>
      <c r="J133" s="51"/>
      <c r="K133" s="51"/>
      <c r="L133" s="51"/>
    </row>
    <row r="134" spans="1:12" x14ac:dyDescent="0.3">
      <c r="A134" s="149"/>
      <c r="B134" s="153" t="s">
        <v>91</v>
      </c>
      <c r="C134" s="154">
        <v>2</v>
      </c>
      <c r="D134" s="57"/>
      <c r="E134" s="57"/>
      <c r="F134" s="57"/>
      <c r="G134" s="134"/>
      <c r="H134" s="51"/>
      <c r="I134" s="51"/>
      <c r="J134" s="51"/>
      <c r="K134" s="51"/>
      <c r="L134" s="51"/>
    </row>
    <row r="135" spans="1:12" x14ac:dyDescent="0.3">
      <c r="A135" s="149"/>
      <c r="B135" s="133"/>
      <c r="C135" s="57"/>
      <c r="D135" s="57"/>
      <c r="E135" s="57"/>
      <c r="F135" s="57"/>
      <c r="G135" s="134"/>
      <c r="H135" s="51"/>
      <c r="I135" s="51"/>
      <c r="J135" s="51"/>
      <c r="K135" s="51"/>
      <c r="L135" s="51"/>
    </row>
    <row r="136" spans="1:12" ht="28.8" x14ac:dyDescent="0.3">
      <c r="A136" s="149"/>
      <c r="B136" s="135" t="s">
        <v>40</v>
      </c>
      <c r="C136" s="135" t="s">
        <v>41</v>
      </c>
      <c r="D136" s="135" t="s">
        <v>86</v>
      </c>
      <c r="E136" s="135" t="s">
        <v>85</v>
      </c>
      <c r="F136" s="135" t="s">
        <v>92</v>
      </c>
      <c r="G136" s="136" t="s">
        <v>87</v>
      </c>
      <c r="H136" s="51"/>
    </row>
    <row r="137" spans="1:12" x14ac:dyDescent="0.3">
      <c r="A137" s="149"/>
      <c r="B137" s="57" t="s">
        <v>58</v>
      </c>
      <c r="C137" s="137" t="s">
        <v>49</v>
      </c>
      <c r="D137" s="138">
        <f>UC!D17</f>
        <v>20</v>
      </c>
      <c r="E137" s="138">
        <f>C133</f>
        <v>14</v>
      </c>
      <c r="F137" s="57"/>
      <c r="G137" s="139">
        <f>D137*E137</f>
        <v>280</v>
      </c>
      <c r="H137" s="51"/>
    </row>
    <row r="138" spans="1:12" x14ac:dyDescent="0.3">
      <c r="A138" s="149"/>
      <c r="B138" s="57" t="s">
        <v>59</v>
      </c>
      <c r="C138" s="137" t="s">
        <v>60</v>
      </c>
      <c r="D138" s="138">
        <f>UC!D18</f>
        <v>60</v>
      </c>
      <c r="E138" s="138">
        <f>C133</f>
        <v>14</v>
      </c>
      <c r="F138" s="57">
        <f>C131</f>
        <v>2</v>
      </c>
      <c r="G138" s="139">
        <f>D138*E138*F138</f>
        <v>1680</v>
      </c>
      <c r="H138" s="51"/>
    </row>
    <row r="139" spans="1:12" x14ac:dyDescent="0.3">
      <c r="A139" s="149"/>
      <c r="B139" s="57" t="s">
        <v>61</v>
      </c>
      <c r="C139" s="137" t="s">
        <v>62</v>
      </c>
      <c r="D139" s="138">
        <f>UC!D19</f>
        <v>12</v>
      </c>
      <c r="E139" s="138">
        <f>C132+C134</f>
        <v>22</v>
      </c>
      <c r="F139" s="57">
        <f>C131</f>
        <v>2</v>
      </c>
      <c r="G139" s="139">
        <f>D139*E139*F139</f>
        <v>528</v>
      </c>
      <c r="H139" s="51"/>
    </row>
    <row r="140" spans="1:12" x14ac:dyDescent="0.3">
      <c r="A140" s="149"/>
      <c r="B140" s="57" t="s">
        <v>63</v>
      </c>
      <c r="C140" s="137" t="s">
        <v>62</v>
      </c>
      <c r="D140" s="138">
        <f>UC!D20</f>
        <v>80</v>
      </c>
      <c r="E140" s="138">
        <f>C134</f>
        <v>2</v>
      </c>
      <c r="F140" s="57">
        <f>C131</f>
        <v>2</v>
      </c>
      <c r="G140" s="139">
        <f>D140*E140*F140</f>
        <v>320</v>
      </c>
      <c r="H140" s="51"/>
    </row>
    <row r="141" spans="1:12" x14ac:dyDescent="0.3">
      <c r="A141" s="149"/>
      <c r="B141" s="57" t="s">
        <v>64</v>
      </c>
      <c r="C141" s="137" t="s">
        <v>65</v>
      </c>
      <c r="D141" s="138">
        <f>UC!D21</f>
        <v>8</v>
      </c>
      <c r="E141" s="138">
        <f>C132</f>
        <v>20</v>
      </c>
      <c r="F141" s="57"/>
      <c r="G141" s="139">
        <f>D141*E141</f>
        <v>160</v>
      </c>
      <c r="H141" s="51"/>
    </row>
    <row r="142" spans="1:12" x14ac:dyDescent="0.3">
      <c r="A142" s="149"/>
      <c r="B142" s="57" t="s">
        <v>66</v>
      </c>
      <c r="C142" s="137" t="s">
        <v>53</v>
      </c>
      <c r="D142" s="138">
        <f>UC!D22</f>
        <v>30</v>
      </c>
      <c r="E142" s="138">
        <v>1</v>
      </c>
      <c r="F142" s="57">
        <f>C131+1</f>
        <v>3</v>
      </c>
      <c r="G142" s="139">
        <f>D142*E142*F142</f>
        <v>90</v>
      </c>
      <c r="H142" s="51"/>
    </row>
    <row r="143" spans="1:12" x14ac:dyDescent="0.3">
      <c r="A143" s="149"/>
      <c r="B143" s="57" t="s">
        <v>17</v>
      </c>
      <c r="C143" s="137" t="s">
        <v>57</v>
      </c>
      <c r="D143" s="140">
        <f>UC!D23</f>
        <v>0.05</v>
      </c>
      <c r="E143" s="57">
        <v>1</v>
      </c>
      <c r="F143" s="57"/>
      <c r="G143" s="141">
        <f>SUM(G137:G142)*D143</f>
        <v>152.9</v>
      </c>
      <c r="H143" s="51"/>
    </row>
    <row r="144" spans="1:12" x14ac:dyDescent="0.3">
      <c r="A144" s="149"/>
      <c r="B144" s="156" t="s">
        <v>0</v>
      </c>
      <c r="C144" s="57"/>
      <c r="D144" s="57"/>
      <c r="E144" s="57"/>
      <c r="F144" s="57"/>
      <c r="G144" s="157">
        <f>ROUND(SUM(G137:G143),-2)</f>
        <v>3200</v>
      </c>
      <c r="H144" s="51"/>
    </row>
    <row r="145" spans="1:7" x14ac:dyDescent="0.3">
      <c r="A145" s="149"/>
      <c r="B145" s="59"/>
      <c r="C145" s="59"/>
      <c r="D145" s="59"/>
      <c r="E145" s="59"/>
      <c r="F145" s="59"/>
      <c r="G145" s="158"/>
    </row>
    <row r="146" spans="1:7" x14ac:dyDescent="0.3">
      <c r="A146" s="160" t="s">
        <v>120</v>
      </c>
      <c r="B146" s="151" t="s">
        <v>117</v>
      </c>
      <c r="C146" s="57"/>
      <c r="D146" s="57"/>
      <c r="E146" s="57"/>
      <c r="F146" s="57"/>
      <c r="G146" s="134"/>
    </row>
    <row r="147" spans="1:7" x14ac:dyDescent="0.3">
      <c r="A147" s="149"/>
      <c r="B147" s="133"/>
      <c r="C147" s="57"/>
      <c r="D147" s="57"/>
      <c r="E147" s="57"/>
      <c r="F147" s="57"/>
      <c r="G147" s="134"/>
    </row>
    <row r="148" spans="1:7" x14ac:dyDescent="0.3">
      <c r="A148" s="152"/>
      <c r="B148" s="153" t="s">
        <v>89</v>
      </c>
      <c r="C148" s="154">
        <v>2</v>
      </c>
      <c r="D148" s="57"/>
      <c r="E148" s="57"/>
      <c r="F148" s="57"/>
      <c r="G148" s="134"/>
    </row>
    <row r="149" spans="1:7" x14ac:dyDescent="0.3">
      <c r="A149" s="149"/>
      <c r="B149" s="153" t="s">
        <v>90</v>
      </c>
      <c r="C149" s="154">
        <v>15</v>
      </c>
      <c r="D149" s="57"/>
      <c r="E149" s="57"/>
      <c r="F149" s="57"/>
      <c r="G149" s="134"/>
    </row>
    <row r="150" spans="1:7" x14ac:dyDescent="0.3">
      <c r="A150" s="149"/>
      <c r="B150" s="153" t="s">
        <v>96</v>
      </c>
      <c r="C150" s="154">
        <v>10</v>
      </c>
      <c r="D150" s="57"/>
      <c r="E150" s="57"/>
      <c r="F150" s="57"/>
      <c r="G150" s="134"/>
    </row>
    <row r="151" spans="1:7" x14ac:dyDescent="0.3">
      <c r="A151" s="149"/>
      <c r="B151" s="153" t="s">
        <v>91</v>
      </c>
      <c r="C151" s="154">
        <v>1</v>
      </c>
      <c r="D151" s="57"/>
      <c r="E151" s="57"/>
      <c r="F151" s="57"/>
      <c r="G151" s="134"/>
    </row>
    <row r="152" spans="1:7" x14ac:dyDescent="0.3">
      <c r="A152" s="149"/>
      <c r="B152" s="133"/>
      <c r="C152" s="57"/>
      <c r="D152" s="57"/>
      <c r="E152" s="57"/>
      <c r="F152" s="57"/>
      <c r="G152" s="134"/>
    </row>
    <row r="153" spans="1:7" ht="28.8" x14ac:dyDescent="0.3">
      <c r="A153" s="149"/>
      <c r="B153" s="135" t="s">
        <v>40</v>
      </c>
      <c r="C153" s="135" t="s">
        <v>41</v>
      </c>
      <c r="D153" s="135" t="s">
        <v>86</v>
      </c>
      <c r="E153" s="135" t="s">
        <v>85</v>
      </c>
      <c r="F153" s="135" t="s">
        <v>92</v>
      </c>
      <c r="G153" s="136" t="s">
        <v>87</v>
      </c>
    </row>
    <row r="154" spans="1:7" x14ac:dyDescent="0.3">
      <c r="A154" s="149"/>
      <c r="B154" s="57" t="s">
        <v>58</v>
      </c>
      <c r="C154" s="137" t="s">
        <v>49</v>
      </c>
      <c r="D154" s="138">
        <f>UC!D26</f>
        <v>10</v>
      </c>
      <c r="E154" s="138">
        <f>C150</f>
        <v>10</v>
      </c>
      <c r="F154" s="57"/>
      <c r="G154" s="139">
        <f>D154*E154</f>
        <v>100</v>
      </c>
    </row>
    <row r="155" spans="1:7" x14ac:dyDescent="0.3">
      <c r="A155" s="149"/>
      <c r="B155" s="57" t="s">
        <v>59</v>
      </c>
      <c r="C155" s="137" t="s">
        <v>60</v>
      </c>
      <c r="D155" s="138">
        <f>UC!D27</f>
        <v>60</v>
      </c>
      <c r="E155" s="138">
        <f>C150</f>
        <v>10</v>
      </c>
      <c r="F155" s="57">
        <f>C148</f>
        <v>2</v>
      </c>
      <c r="G155" s="139">
        <f>D155*E155*F155</f>
        <v>1200</v>
      </c>
    </row>
    <row r="156" spans="1:7" x14ac:dyDescent="0.3">
      <c r="A156" s="149"/>
      <c r="B156" s="57" t="s">
        <v>61</v>
      </c>
      <c r="C156" s="137" t="s">
        <v>62</v>
      </c>
      <c r="D156" s="138">
        <f>UC!D28</f>
        <v>10</v>
      </c>
      <c r="E156" s="138">
        <f>C149+C151</f>
        <v>16</v>
      </c>
      <c r="F156" s="57">
        <f>C148</f>
        <v>2</v>
      </c>
      <c r="G156" s="139">
        <f>D156*E156*F156</f>
        <v>320</v>
      </c>
    </row>
    <row r="157" spans="1:7" x14ac:dyDescent="0.3">
      <c r="A157" s="149"/>
      <c r="B157" s="57" t="s">
        <v>63</v>
      </c>
      <c r="C157" s="137" t="s">
        <v>62</v>
      </c>
      <c r="D157" s="138">
        <f>UC!D29</f>
        <v>80</v>
      </c>
      <c r="E157" s="138">
        <f>C151</f>
        <v>1</v>
      </c>
      <c r="F157" s="57">
        <f>C148</f>
        <v>2</v>
      </c>
      <c r="G157" s="139">
        <f>D157*E157*F157</f>
        <v>160</v>
      </c>
    </row>
    <row r="158" spans="1:7" x14ac:dyDescent="0.3">
      <c r="A158" s="149"/>
      <c r="B158" s="57" t="s">
        <v>64</v>
      </c>
      <c r="C158" s="137" t="s">
        <v>65</v>
      </c>
      <c r="D158" s="138">
        <f>UC!D30</f>
        <v>5</v>
      </c>
      <c r="E158" s="138">
        <f>C149</f>
        <v>15</v>
      </c>
      <c r="F158" s="57"/>
      <c r="G158" s="139">
        <f>D158*E158</f>
        <v>75</v>
      </c>
    </row>
    <row r="159" spans="1:7" x14ac:dyDescent="0.3">
      <c r="A159" s="149"/>
      <c r="B159" s="57" t="s">
        <v>66</v>
      </c>
      <c r="C159" s="137" t="s">
        <v>53</v>
      </c>
      <c r="D159" s="138">
        <f>UC!D31</f>
        <v>20</v>
      </c>
      <c r="E159" s="138">
        <v>1</v>
      </c>
      <c r="F159" s="57">
        <f>C148+1</f>
        <v>3</v>
      </c>
      <c r="G159" s="139">
        <f>D159*E159*F159</f>
        <v>60</v>
      </c>
    </row>
    <row r="160" spans="1:7" x14ac:dyDescent="0.3">
      <c r="A160" s="149"/>
      <c r="B160" s="57" t="s">
        <v>17</v>
      </c>
      <c r="C160" s="137" t="s">
        <v>57</v>
      </c>
      <c r="D160" s="140">
        <f>UC!D32</f>
        <v>0.05</v>
      </c>
      <c r="E160" s="57">
        <v>1</v>
      </c>
      <c r="F160" s="57"/>
      <c r="G160" s="141">
        <f>SUM(G154:G159)*D160</f>
        <v>95.75</v>
      </c>
    </row>
    <row r="161" spans="1:10" ht="15" thickBot="1" x14ac:dyDescent="0.35">
      <c r="A161" s="159"/>
      <c r="B161" s="143" t="s">
        <v>0</v>
      </c>
      <c r="C161" s="144"/>
      <c r="D161" s="144"/>
      <c r="E161" s="144"/>
      <c r="F161" s="144"/>
      <c r="G161" s="145">
        <f>ROUND(SUM(G154:G160),-2)</f>
        <v>2000</v>
      </c>
    </row>
    <row r="162" spans="1:10" ht="15" thickBot="1" x14ac:dyDescent="0.35"/>
    <row r="163" spans="1:10" x14ac:dyDescent="0.3">
      <c r="A163" s="147"/>
      <c r="B163" s="148" t="str">
        <f>'TSP Detailed Budget'!B142</f>
        <v xml:space="preserve">Training and attendance of international TB events abroad </v>
      </c>
      <c r="C163" s="130"/>
      <c r="D163" s="130"/>
      <c r="E163" s="130"/>
      <c r="F163" s="131"/>
      <c r="G163" s="57"/>
      <c r="H163" s="51"/>
      <c r="I163" s="51"/>
      <c r="J163" s="51"/>
    </row>
    <row r="164" spans="1:10" x14ac:dyDescent="0.3">
      <c r="A164" s="149"/>
      <c r="B164" s="133"/>
      <c r="C164" s="57"/>
      <c r="D164" s="57"/>
      <c r="E164" s="57"/>
      <c r="F164" s="134"/>
      <c r="G164" s="57"/>
      <c r="H164" s="51"/>
      <c r="I164" s="51"/>
      <c r="J164" s="51"/>
    </row>
    <row r="165" spans="1:10" x14ac:dyDescent="0.3">
      <c r="A165" s="149"/>
      <c r="B165" s="151" t="s">
        <v>121</v>
      </c>
      <c r="C165" s="57"/>
      <c r="D165" s="57"/>
      <c r="E165" s="57"/>
      <c r="F165" s="134"/>
      <c r="G165" s="57"/>
      <c r="H165" s="51"/>
      <c r="I165" s="51"/>
      <c r="J165" s="51"/>
    </row>
    <row r="166" spans="1:10" x14ac:dyDescent="0.3">
      <c r="A166" s="149"/>
      <c r="B166" s="171"/>
      <c r="C166" s="57"/>
      <c r="D166" s="57"/>
      <c r="E166" s="57"/>
      <c r="F166" s="134"/>
      <c r="G166" s="57"/>
      <c r="H166" s="51"/>
      <c r="I166" s="51"/>
      <c r="J166" s="51"/>
    </row>
    <row r="167" spans="1:10" ht="28.8" x14ac:dyDescent="0.3">
      <c r="A167" s="149"/>
      <c r="B167" s="135" t="s">
        <v>40</v>
      </c>
      <c r="C167" s="135" t="s">
        <v>41</v>
      </c>
      <c r="D167" s="135" t="s">
        <v>86</v>
      </c>
      <c r="E167" s="135" t="s">
        <v>85</v>
      </c>
      <c r="F167" s="136" t="s">
        <v>87</v>
      </c>
      <c r="G167" s="57"/>
    </row>
    <row r="168" spans="1:10" x14ac:dyDescent="0.3">
      <c r="A168" s="149"/>
      <c r="B168" s="57" t="s">
        <v>48</v>
      </c>
      <c r="C168" s="137" t="s">
        <v>49</v>
      </c>
      <c r="D168" s="138">
        <f>UC!D35</f>
        <v>800</v>
      </c>
      <c r="E168" s="138">
        <v>1</v>
      </c>
      <c r="F168" s="139">
        <f t="shared" ref="F168:F173" si="1">D168*E168</f>
        <v>800</v>
      </c>
      <c r="G168" s="57"/>
    </row>
    <row r="169" spans="1:10" x14ac:dyDescent="0.3">
      <c r="A169" s="149"/>
      <c r="B169" s="57" t="s">
        <v>68</v>
      </c>
      <c r="C169" s="137" t="s">
        <v>69</v>
      </c>
      <c r="D169" s="138">
        <f>UC!D36</f>
        <v>160</v>
      </c>
      <c r="E169" s="138">
        <v>4</v>
      </c>
      <c r="F169" s="139">
        <f t="shared" si="1"/>
        <v>640</v>
      </c>
      <c r="G169" s="57"/>
    </row>
    <row r="170" spans="1:10" x14ac:dyDescent="0.3">
      <c r="A170" s="149"/>
      <c r="B170" s="57" t="s">
        <v>70</v>
      </c>
      <c r="C170" s="137" t="s">
        <v>53</v>
      </c>
      <c r="D170" s="138">
        <f>UC!D37</f>
        <v>80</v>
      </c>
      <c r="E170" s="138">
        <f>E169+1</f>
        <v>5</v>
      </c>
      <c r="F170" s="139">
        <f t="shared" si="1"/>
        <v>400</v>
      </c>
      <c r="G170" s="57"/>
    </row>
    <row r="171" spans="1:10" x14ac:dyDescent="0.3">
      <c r="A171" s="149"/>
      <c r="B171" s="57" t="s">
        <v>71</v>
      </c>
      <c r="C171" s="137" t="s">
        <v>72</v>
      </c>
      <c r="D171" s="138">
        <f>UC!D38</f>
        <v>1500</v>
      </c>
      <c r="E171" s="138">
        <v>0</v>
      </c>
      <c r="F171" s="139">
        <f t="shared" si="1"/>
        <v>0</v>
      </c>
      <c r="G171" s="57"/>
    </row>
    <row r="172" spans="1:10" x14ac:dyDescent="0.3">
      <c r="A172" s="149"/>
      <c r="B172" s="57" t="s">
        <v>73</v>
      </c>
      <c r="C172" s="137" t="s">
        <v>72</v>
      </c>
      <c r="D172" s="138">
        <f>UC!D39</f>
        <v>30</v>
      </c>
      <c r="E172" s="138">
        <v>1</v>
      </c>
      <c r="F172" s="139">
        <f t="shared" si="1"/>
        <v>30</v>
      </c>
      <c r="G172" s="57"/>
    </row>
    <row r="173" spans="1:10" x14ac:dyDescent="0.3">
      <c r="A173" s="149"/>
      <c r="B173" s="57" t="s">
        <v>74</v>
      </c>
      <c r="C173" s="137" t="s">
        <v>72</v>
      </c>
      <c r="D173" s="138">
        <f>UC!D40</f>
        <v>70</v>
      </c>
      <c r="E173" s="138">
        <v>1</v>
      </c>
      <c r="F173" s="139">
        <f t="shared" si="1"/>
        <v>70</v>
      </c>
      <c r="G173" s="57"/>
    </row>
    <row r="174" spans="1:10" x14ac:dyDescent="0.3">
      <c r="A174" s="149"/>
      <c r="B174" s="57" t="s">
        <v>17</v>
      </c>
      <c r="C174" s="137" t="s">
        <v>57</v>
      </c>
      <c r="D174" s="140">
        <f>UC!D41</f>
        <v>0.05</v>
      </c>
      <c r="E174" s="57">
        <v>1</v>
      </c>
      <c r="F174" s="141">
        <f>SUM(F168:F173)*D174</f>
        <v>97</v>
      </c>
      <c r="G174" s="57"/>
    </row>
    <row r="175" spans="1:10" ht="15" thickBot="1" x14ac:dyDescent="0.35">
      <c r="A175" s="159"/>
      <c r="B175" s="143" t="s">
        <v>0</v>
      </c>
      <c r="C175" s="144"/>
      <c r="D175" s="144"/>
      <c r="E175" s="144"/>
      <c r="F175" s="145">
        <f>ROUND(SUM(F168:F174),-2)</f>
        <v>2000</v>
      </c>
      <c r="G175" s="57"/>
    </row>
    <row r="176" spans="1:10" ht="15" thickBot="1" x14ac:dyDescent="0.35"/>
    <row r="177" spans="1:12" x14ac:dyDescent="0.3">
      <c r="A177" s="147"/>
      <c r="B177" s="148" t="str">
        <f>'TSP Detailed Budget'!B147</f>
        <v xml:space="preserve">Training of health care managers in priority issues of TB control </v>
      </c>
      <c r="C177" s="130"/>
      <c r="D177" s="130"/>
      <c r="E177" s="130"/>
      <c r="F177" s="130"/>
      <c r="G177" s="131"/>
      <c r="H177" s="51"/>
      <c r="I177" s="51"/>
      <c r="J177" s="51"/>
      <c r="K177" s="51"/>
      <c r="L177" s="51"/>
    </row>
    <row r="178" spans="1:12" x14ac:dyDescent="0.3">
      <c r="A178" s="149"/>
      <c r="B178" s="133"/>
      <c r="C178" s="57"/>
      <c r="D178" s="57"/>
      <c r="E178" s="57"/>
      <c r="F178" s="57"/>
      <c r="G178" s="134"/>
      <c r="H178" s="51"/>
      <c r="I178" s="51"/>
      <c r="J178" s="51"/>
      <c r="K178" s="51"/>
      <c r="L178" s="51"/>
    </row>
    <row r="179" spans="1:12" x14ac:dyDescent="0.3">
      <c r="A179" s="150"/>
      <c r="B179" s="151" t="s">
        <v>118</v>
      </c>
      <c r="C179" s="57"/>
      <c r="D179" s="57"/>
      <c r="E179" s="57"/>
      <c r="F179" s="57"/>
      <c r="G179" s="134"/>
    </row>
    <row r="180" spans="1:12" x14ac:dyDescent="0.3">
      <c r="A180" s="149"/>
      <c r="B180" s="133"/>
      <c r="C180" s="57"/>
      <c r="D180" s="57"/>
      <c r="E180" s="57"/>
      <c r="F180" s="57"/>
      <c r="G180" s="134"/>
    </row>
    <row r="181" spans="1:12" x14ac:dyDescent="0.3">
      <c r="A181" s="152"/>
      <c r="B181" s="153" t="s">
        <v>89</v>
      </c>
      <c r="C181" s="154">
        <v>3</v>
      </c>
      <c r="D181" s="57"/>
      <c r="E181" s="57"/>
      <c r="F181" s="57"/>
      <c r="G181" s="134"/>
      <c r="H181" s="51"/>
      <c r="I181" s="51"/>
      <c r="J181" s="51"/>
      <c r="K181" s="51"/>
      <c r="L181" s="51"/>
    </row>
    <row r="182" spans="1:12" x14ac:dyDescent="0.3">
      <c r="A182" s="149"/>
      <c r="B182" s="153" t="s">
        <v>90</v>
      </c>
      <c r="C182" s="154">
        <v>20</v>
      </c>
      <c r="D182" s="57"/>
      <c r="E182" s="57"/>
      <c r="F182" s="57"/>
      <c r="G182" s="134"/>
      <c r="H182" s="51"/>
      <c r="I182" s="51"/>
      <c r="J182" s="51"/>
      <c r="K182" s="51"/>
      <c r="L182" s="51"/>
    </row>
    <row r="183" spans="1:12" x14ac:dyDescent="0.3">
      <c r="A183" s="149"/>
      <c r="B183" s="153" t="s">
        <v>93</v>
      </c>
      <c r="C183" s="154">
        <v>14</v>
      </c>
      <c r="D183" s="57"/>
      <c r="E183" s="57"/>
      <c r="F183" s="57"/>
      <c r="G183" s="134"/>
      <c r="H183" s="51"/>
      <c r="I183" s="51"/>
      <c r="J183" s="51"/>
      <c r="K183" s="51"/>
      <c r="L183" s="51"/>
    </row>
    <row r="184" spans="1:12" x14ac:dyDescent="0.3">
      <c r="A184" s="149"/>
      <c r="B184" s="153" t="s">
        <v>91</v>
      </c>
      <c r="C184" s="154">
        <v>4</v>
      </c>
      <c r="D184" s="57"/>
      <c r="E184" s="57"/>
      <c r="F184" s="57"/>
      <c r="G184" s="134"/>
      <c r="H184" s="51"/>
      <c r="I184" s="51"/>
      <c r="J184" s="51"/>
      <c r="K184" s="51"/>
      <c r="L184" s="51"/>
    </row>
    <row r="185" spans="1:12" x14ac:dyDescent="0.3">
      <c r="A185" s="149"/>
      <c r="B185" s="133"/>
      <c r="C185" s="57"/>
      <c r="D185" s="57"/>
      <c r="E185" s="57"/>
      <c r="F185" s="57"/>
      <c r="G185" s="134"/>
      <c r="H185" s="51"/>
      <c r="I185" s="51"/>
      <c r="J185" s="51"/>
      <c r="K185" s="51"/>
      <c r="L185" s="51"/>
    </row>
    <row r="186" spans="1:12" ht="28.8" x14ac:dyDescent="0.3">
      <c r="A186" s="149"/>
      <c r="B186" s="135" t="s">
        <v>40</v>
      </c>
      <c r="C186" s="135" t="s">
        <v>41</v>
      </c>
      <c r="D186" s="135" t="s">
        <v>86</v>
      </c>
      <c r="E186" s="135" t="s">
        <v>85</v>
      </c>
      <c r="F186" s="135" t="s">
        <v>92</v>
      </c>
      <c r="G186" s="136" t="s">
        <v>87</v>
      </c>
      <c r="H186" s="51"/>
    </row>
    <row r="187" spans="1:12" x14ac:dyDescent="0.3">
      <c r="A187" s="149"/>
      <c r="B187" s="57" t="s">
        <v>58</v>
      </c>
      <c r="C187" s="137" t="s">
        <v>49</v>
      </c>
      <c r="D187" s="138">
        <f>UC!D17</f>
        <v>20</v>
      </c>
      <c r="E187" s="138">
        <f>C183</f>
        <v>14</v>
      </c>
      <c r="F187" s="57"/>
      <c r="G187" s="139">
        <f>D187*E187</f>
        <v>280</v>
      </c>
      <c r="H187" s="51"/>
    </row>
    <row r="188" spans="1:12" x14ac:dyDescent="0.3">
      <c r="A188" s="149"/>
      <c r="B188" s="57" t="s">
        <v>59</v>
      </c>
      <c r="C188" s="137" t="s">
        <v>60</v>
      </c>
      <c r="D188" s="138">
        <f>UC!D18</f>
        <v>60</v>
      </c>
      <c r="E188" s="138">
        <f>C183</f>
        <v>14</v>
      </c>
      <c r="F188" s="57">
        <f>C181</f>
        <v>3</v>
      </c>
      <c r="G188" s="139">
        <f>D188*E188*F188</f>
        <v>2520</v>
      </c>
      <c r="H188" s="51"/>
    </row>
    <row r="189" spans="1:12" x14ac:dyDescent="0.3">
      <c r="A189" s="149"/>
      <c r="B189" s="57" t="s">
        <v>61</v>
      </c>
      <c r="C189" s="137" t="s">
        <v>62</v>
      </c>
      <c r="D189" s="138">
        <f>UC!D19</f>
        <v>12</v>
      </c>
      <c r="E189" s="138">
        <f>C182+C184</f>
        <v>24</v>
      </c>
      <c r="F189" s="57">
        <f>C181</f>
        <v>3</v>
      </c>
      <c r="G189" s="139">
        <f>D189*E189*F189</f>
        <v>864</v>
      </c>
      <c r="H189" s="51"/>
    </row>
    <row r="190" spans="1:12" x14ac:dyDescent="0.3">
      <c r="A190" s="149"/>
      <c r="B190" s="57" t="s">
        <v>63</v>
      </c>
      <c r="C190" s="137" t="s">
        <v>62</v>
      </c>
      <c r="D190" s="138">
        <f>UC!D20</f>
        <v>80</v>
      </c>
      <c r="E190" s="138">
        <f>C184</f>
        <v>4</v>
      </c>
      <c r="F190" s="57">
        <f>C181</f>
        <v>3</v>
      </c>
      <c r="G190" s="139">
        <f>D190*E190*F190</f>
        <v>960</v>
      </c>
      <c r="H190" s="51"/>
    </row>
    <row r="191" spans="1:12" x14ac:dyDescent="0.3">
      <c r="A191" s="149"/>
      <c r="B191" s="57" t="s">
        <v>64</v>
      </c>
      <c r="C191" s="137" t="s">
        <v>65</v>
      </c>
      <c r="D191" s="138">
        <f>UC!D21</f>
        <v>8</v>
      </c>
      <c r="E191" s="138">
        <f>C182</f>
        <v>20</v>
      </c>
      <c r="F191" s="57"/>
      <c r="G191" s="139">
        <f>D191*E191</f>
        <v>160</v>
      </c>
      <c r="H191" s="51"/>
    </row>
    <row r="192" spans="1:12" x14ac:dyDescent="0.3">
      <c r="A192" s="149"/>
      <c r="B192" s="57" t="s">
        <v>66</v>
      </c>
      <c r="C192" s="137" t="s">
        <v>53</v>
      </c>
      <c r="D192" s="138">
        <f>UC!D22</f>
        <v>30</v>
      </c>
      <c r="E192" s="138">
        <v>1</v>
      </c>
      <c r="F192" s="57">
        <f>C181+1</f>
        <v>4</v>
      </c>
      <c r="G192" s="139">
        <f>D192*E192*F192</f>
        <v>120</v>
      </c>
      <c r="H192" s="51"/>
    </row>
    <row r="193" spans="1:12" x14ac:dyDescent="0.3">
      <c r="A193" s="149"/>
      <c r="B193" s="57" t="s">
        <v>17</v>
      </c>
      <c r="C193" s="137" t="s">
        <v>57</v>
      </c>
      <c r="D193" s="140">
        <f>UC!D23</f>
        <v>0.05</v>
      </c>
      <c r="E193" s="57">
        <v>1</v>
      </c>
      <c r="F193" s="57"/>
      <c r="G193" s="141">
        <f>SUM(G187:G192)*D193</f>
        <v>245.20000000000002</v>
      </c>
      <c r="H193" s="51"/>
    </row>
    <row r="194" spans="1:12" ht="15" thickBot="1" x14ac:dyDescent="0.35">
      <c r="A194" s="159"/>
      <c r="B194" s="143" t="s">
        <v>0</v>
      </c>
      <c r="C194" s="144"/>
      <c r="D194" s="144"/>
      <c r="E194" s="144"/>
      <c r="F194" s="144"/>
      <c r="G194" s="145">
        <f>ROUND(SUM(G187:G193),-2)</f>
        <v>5100</v>
      </c>
      <c r="H194" s="51"/>
    </row>
    <row r="195" spans="1:12" ht="15" thickBot="1" x14ac:dyDescent="0.35"/>
    <row r="196" spans="1:12" x14ac:dyDescent="0.3">
      <c r="A196" s="147"/>
      <c r="B196" s="148" t="str">
        <f>'TSP Detailed Budget'!B154</f>
        <v>TB management training of TB service staff: doctors</v>
      </c>
      <c r="C196" s="130"/>
      <c r="D196" s="130"/>
      <c r="E196" s="130"/>
      <c r="F196" s="130"/>
      <c r="G196" s="131"/>
      <c r="H196" s="51"/>
      <c r="I196" s="51"/>
      <c r="J196" s="51"/>
      <c r="K196" s="51"/>
      <c r="L196" s="51"/>
    </row>
    <row r="197" spans="1:12" x14ac:dyDescent="0.3">
      <c r="A197" s="149"/>
      <c r="B197" s="133"/>
      <c r="C197" s="57"/>
      <c r="D197" s="57"/>
      <c r="E197" s="57"/>
      <c r="F197" s="57"/>
      <c r="G197" s="134"/>
      <c r="H197" s="51"/>
      <c r="I197" s="51"/>
      <c r="J197" s="51"/>
      <c r="K197" s="51"/>
      <c r="L197" s="51"/>
    </row>
    <row r="198" spans="1:12" x14ac:dyDescent="0.3">
      <c r="A198" s="160" t="s">
        <v>119</v>
      </c>
      <c r="B198" s="151" t="s">
        <v>118</v>
      </c>
      <c r="C198" s="57"/>
      <c r="D198" s="57"/>
      <c r="E198" s="57"/>
      <c r="F198" s="57"/>
      <c r="G198" s="134"/>
    </row>
    <row r="199" spans="1:12" x14ac:dyDescent="0.3">
      <c r="A199" s="149"/>
      <c r="B199" s="133"/>
      <c r="C199" s="57"/>
      <c r="D199" s="57"/>
      <c r="E199" s="57"/>
      <c r="F199" s="57"/>
      <c r="G199" s="134"/>
    </row>
    <row r="200" spans="1:12" x14ac:dyDescent="0.3">
      <c r="A200" s="152"/>
      <c r="B200" s="153" t="s">
        <v>89</v>
      </c>
      <c r="C200" s="154">
        <v>3</v>
      </c>
      <c r="D200" s="57"/>
      <c r="E200" s="57"/>
      <c r="F200" s="57"/>
      <c r="G200" s="134"/>
      <c r="H200" s="51"/>
      <c r="I200" s="51"/>
      <c r="J200" s="51"/>
      <c r="K200" s="51"/>
      <c r="L200" s="51"/>
    </row>
    <row r="201" spans="1:12" x14ac:dyDescent="0.3">
      <c r="A201" s="149"/>
      <c r="B201" s="153" t="s">
        <v>90</v>
      </c>
      <c r="C201" s="154">
        <v>20</v>
      </c>
      <c r="D201" s="57"/>
      <c r="E201" s="57"/>
      <c r="F201" s="57"/>
      <c r="G201" s="134"/>
      <c r="H201" s="51"/>
      <c r="I201" s="51"/>
      <c r="J201" s="51"/>
      <c r="K201" s="51"/>
      <c r="L201" s="51"/>
    </row>
    <row r="202" spans="1:12" x14ac:dyDescent="0.3">
      <c r="A202" s="149"/>
      <c r="B202" s="153" t="s">
        <v>93</v>
      </c>
      <c r="C202" s="154">
        <v>12</v>
      </c>
      <c r="D202" s="57"/>
      <c r="E202" s="57"/>
      <c r="F202" s="57"/>
      <c r="G202" s="134"/>
      <c r="H202" s="51"/>
      <c r="I202" s="51"/>
      <c r="J202" s="51"/>
      <c r="K202" s="51"/>
      <c r="L202" s="51"/>
    </row>
    <row r="203" spans="1:12" x14ac:dyDescent="0.3">
      <c r="A203" s="149"/>
      <c r="B203" s="153" t="s">
        <v>91</v>
      </c>
      <c r="C203" s="154">
        <v>3</v>
      </c>
      <c r="D203" s="57"/>
      <c r="E203" s="57"/>
      <c r="F203" s="57"/>
      <c r="G203" s="134"/>
      <c r="H203" s="51"/>
      <c r="I203" s="51"/>
      <c r="J203" s="51"/>
      <c r="K203" s="51"/>
      <c r="L203" s="51"/>
    </row>
    <row r="204" spans="1:12" x14ac:dyDescent="0.3">
      <c r="A204" s="149"/>
      <c r="B204" s="133"/>
      <c r="C204" s="57"/>
      <c r="D204" s="57"/>
      <c r="E204" s="57"/>
      <c r="F204" s="57"/>
      <c r="G204" s="134"/>
      <c r="H204" s="51"/>
      <c r="I204" s="51"/>
      <c r="J204" s="51"/>
      <c r="K204" s="51"/>
      <c r="L204" s="51"/>
    </row>
    <row r="205" spans="1:12" ht="28.8" x14ac:dyDescent="0.3">
      <c r="A205" s="149"/>
      <c r="B205" s="135" t="s">
        <v>40</v>
      </c>
      <c r="C205" s="135" t="s">
        <v>41</v>
      </c>
      <c r="D205" s="135" t="s">
        <v>86</v>
      </c>
      <c r="E205" s="135" t="s">
        <v>85</v>
      </c>
      <c r="F205" s="135" t="s">
        <v>92</v>
      </c>
      <c r="G205" s="136" t="s">
        <v>87</v>
      </c>
      <c r="H205" s="51"/>
    </row>
    <row r="206" spans="1:12" x14ac:dyDescent="0.3">
      <c r="A206" s="149"/>
      <c r="B206" s="57" t="s">
        <v>58</v>
      </c>
      <c r="C206" s="137" t="s">
        <v>49</v>
      </c>
      <c r="D206" s="138">
        <f>UC!D17</f>
        <v>20</v>
      </c>
      <c r="E206" s="138">
        <f>C202</f>
        <v>12</v>
      </c>
      <c r="F206" s="57"/>
      <c r="G206" s="139">
        <f>D206*E206</f>
        <v>240</v>
      </c>
      <c r="H206" s="51"/>
    </row>
    <row r="207" spans="1:12" x14ac:dyDescent="0.3">
      <c r="A207" s="149"/>
      <c r="B207" s="57" t="s">
        <v>59</v>
      </c>
      <c r="C207" s="137" t="s">
        <v>60</v>
      </c>
      <c r="D207" s="138">
        <f>UC!D18</f>
        <v>60</v>
      </c>
      <c r="E207" s="138">
        <f>C202</f>
        <v>12</v>
      </c>
      <c r="F207" s="57">
        <f>C200</f>
        <v>3</v>
      </c>
      <c r="G207" s="139">
        <f>D207*E207*F207</f>
        <v>2160</v>
      </c>
      <c r="H207" s="51"/>
    </row>
    <row r="208" spans="1:12" x14ac:dyDescent="0.3">
      <c r="A208" s="149"/>
      <c r="B208" s="57" t="s">
        <v>61</v>
      </c>
      <c r="C208" s="137" t="s">
        <v>62</v>
      </c>
      <c r="D208" s="138">
        <f>UC!D19</f>
        <v>12</v>
      </c>
      <c r="E208" s="138">
        <f>C201+C203</f>
        <v>23</v>
      </c>
      <c r="F208" s="57">
        <f>C200</f>
        <v>3</v>
      </c>
      <c r="G208" s="139">
        <f>D208*E208*F208</f>
        <v>828</v>
      </c>
      <c r="H208" s="51"/>
    </row>
    <row r="209" spans="1:8" x14ac:dyDescent="0.3">
      <c r="A209" s="149"/>
      <c r="B209" s="57" t="s">
        <v>63</v>
      </c>
      <c r="C209" s="137" t="s">
        <v>62</v>
      </c>
      <c r="D209" s="138">
        <f>UC!D20</f>
        <v>80</v>
      </c>
      <c r="E209" s="138">
        <f>C203</f>
        <v>3</v>
      </c>
      <c r="F209" s="57">
        <f>C200</f>
        <v>3</v>
      </c>
      <c r="G209" s="139">
        <f>D209*E209*F209</f>
        <v>720</v>
      </c>
      <c r="H209" s="51"/>
    </row>
    <row r="210" spans="1:8" x14ac:dyDescent="0.3">
      <c r="A210" s="149"/>
      <c r="B210" s="57" t="s">
        <v>64</v>
      </c>
      <c r="C210" s="137" t="s">
        <v>65</v>
      </c>
      <c r="D210" s="138">
        <f>UC!D21</f>
        <v>8</v>
      </c>
      <c r="E210" s="138">
        <f>C201</f>
        <v>20</v>
      </c>
      <c r="F210" s="57"/>
      <c r="G210" s="139">
        <f>D210*E210</f>
        <v>160</v>
      </c>
      <c r="H210" s="51"/>
    </row>
    <row r="211" spans="1:8" x14ac:dyDescent="0.3">
      <c r="A211" s="149"/>
      <c r="B211" s="57" t="s">
        <v>66</v>
      </c>
      <c r="C211" s="137" t="s">
        <v>53</v>
      </c>
      <c r="D211" s="138">
        <f>UC!D22</f>
        <v>30</v>
      </c>
      <c r="E211" s="138">
        <v>1</v>
      </c>
      <c r="F211" s="57">
        <f>C200+1</f>
        <v>4</v>
      </c>
      <c r="G211" s="139">
        <f>D211*E211*F211</f>
        <v>120</v>
      </c>
      <c r="H211" s="51"/>
    </row>
    <row r="212" spans="1:8" x14ac:dyDescent="0.3">
      <c r="A212" s="149"/>
      <c r="B212" s="57" t="s">
        <v>17</v>
      </c>
      <c r="C212" s="137" t="s">
        <v>57</v>
      </c>
      <c r="D212" s="140">
        <f>UC!D23</f>
        <v>0.05</v>
      </c>
      <c r="E212" s="57">
        <v>1</v>
      </c>
      <c r="F212" s="57"/>
      <c r="G212" s="141">
        <f>SUM(G206:G211)*D212</f>
        <v>211.4</v>
      </c>
      <c r="H212" s="51"/>
    </row>
    <row r="213" spans="1:8" x14ac:dyDescent="0.3">
      <c r="A213" s="149"/>
      <c r="B213" s="156" t="s">
        <v>0</v>
      </c>
      <c r="C213" s="57"/>
      <c r="D213" s="57"/>
      <c r="E213" s="57"/>
      <c r="F213" s="57"/>
      <c r="G213" s="157">
        <f>ROUND(SUM(G206:G212),-2)</f>
        <v>4400</v>
      </c>
      <c r="H213" s="51"/>
    </row>
    <row r="214" spans="1:8" x14ac:dyDescent="0.3">
      <c r="A214" s="149"/>
      <c r="B214" s="59"/>
      <c r="C214" s="59"/>
      <c r="D214" s="59"/>
      <c r="E214" s="59"/>
      <c r="F214" s="59"/>
      <c r="G214" s="158"/>
    </row>
    <row r="215" spans="1:8" x14ac:dyDescent="0.3">
      <c r="A215" s="160" t="s">
        <v>120</v>
      </c>
      <c r="B215" s="151" t="s">
        <v>117</v>
      </c>
      <c r="C215" s="57"/>
      <c r="D215" s="57"/>
      <c r="E215" s="57"/>
      <c r="F215" s="57"/>
      <c r="G215" s="134"/>
    </row>
    <row r="216" spans="1:8" x14ac:dyDescent="0.3">
      <c r="A216" s="149"/>
      <c r="B216" s="133"/>
      <c r="C216" s="57"/>
      <c r="D216" s="57"/>
      <c r="E216" s="57"/>
      <c r="F216" s="57"/>
      <c r="G216" s="134"/>
    </row>
    <row r="217" spans="1:8" x14ac:dyDescent="0.3">
      <c r="A217" s="152"/>
      <c r="B217" s="153" t="s">
        <v>89</v>
      </c>
      <c r="C217" s="154">
        <v>4</v>
      </c>
      <c r="D217" s="57"/>
      <c r="E217" s="57"/>
      <c r="F217" s="57"/>
      <c r="G217" s="134"/>
    </row>
    <row r="218" spans="1:8" x14ac:dyDescent="0.3">
      <c r="A218" s="149"/>
      <c r="B218" s="153" t="s">
        <v>90</v>
      </c>
      <c r="C218" s="154">
        <v>10</v>
      </c>
      <c r="D218" s="57"/>
      <c r="E218" s="57"/>
      <c r="F218" s="57"/>
      <c r="G218" s="134"/>
    </row>
    <row r="219" spans="1:8" x14ac:dyDescent="0.3">
      <c r="A219" s="149"/>
      <c r="B219" s="153" t="s">
        <v>96</v>
      </c>
      <c r="C219" s="154">
        <v>8</v>
      </c>
      <c r="D219" s="57"/>
      <c r="E219" s="57"/>
      <c r="F219" s="57"/>
      <c r="G219" s="134"/>
    </row>
    <row r="220" spans="1:8" x14ac:dyDescent="0.3">
      <c r="A220" s="149"/>
      <c r="B220" s="153" t="s">
        <v>91</v>
      </c>
      <c r="C220" s="154">
        <v>3</v>
      </c>
      <c r="D220" s="57"/>
      <c r="E220" s="57"/>
      <c r="F220" s="57"/>
      <c r="G220" s="134"/>
    </row>
    <row r="221" spans="1:8" x14ac:dyDescent="0.3">
      <c r="A221" s="149"/>
      <c r="B221" s="133"/>
      <c r="C221" s="57"/>
      <c r="D221" s="57"/>
      <c r="E221" s="57"/>
      <c r="F221" s="57"/>
      <c r="G221" s="134"/>
    </row>
    <row r="222" spans="1:8" ht="28.8" x14ac:dyDescent="0.3">
      <c r="A222" s="149"/>
      <c r="B222" s="135" t="s">
        <v>40</v>
      </c>
      <c r="C222" s="135" t="s">
        <v>41</v>
      </c>
      <c r="D222" s="135" t="s">
        <v>86</v>
      </c>
      <c r="E222" s="135" t="s">
        <v>85</v>
      </c>
      <c r="F222" s="135" t="s">
        <v>92</v>
      </c>
      <c r="G222" s="136" t="s">
        <v>87</v>
      </c>
    </row>
    <row r="223" spans="1:8" x14ac:dyDescent="0.3">
      <c r="A223" s="149"/>
      <c r="B223" s="57" t="s">
        <v>58</v>
      </c>
      <c r="C223" s="137" t="s">
        <v>49</v>
      </c>
      <c r="D223" s="138">
        <f>UC!D26</f>
        <v>10</v>
      </c>
      <c r="E223" s="138">
        <f>C219</f>
        <v>8</v>
      </c>
      <c r="F223" s="57"/>
      <c r="G223" s="139">
        <f>D223*E223</f>
        <v>80</v>
      </c>
    </row>
    <row r="224" spans="1:8" x14ac:dyDescent="0.3">
      <c r="A224" s="149"/>
      <c r="B224" s="57" t="s">
        <v>59</v>
      </c>
      <c r="C224" s="137" t="s">
        <v>60</v>
      </c>
      <c r="D224" s="138">
        <f>UC!D27</f>
        <v>60</v>
      </c>
      <c r="E224" s="138">
        <f>C219</f>
        <v>8</v>
      </c>
      <c r="F224" s="57">
        <f>C217</f>
        <v>4</v>
      </c>
      <c r="G224" s="139">
        <f>D224*E224*F224</f>
        <v>1920</v>
      </c>
    </row>
    <row r="225" spans="1:12" x14ac:dyDescent="0.3">
      <c r="A225" s="149"/>
      <c r="B225" s="57" t="s">
        <v>61</v>
      </c>
      <c r="C225" s="137" t="s">
        <v>62</v>
      </c>
      <c r="D225" s="138">
        <f>UC!D28</f>
        <v>10</v>
      </c>
      <c r="E225" s="138">
        <f>C218+C220</f>
        <v>13</v>
      </c>
      <c r="F225" s="57">
        <f>C217</f>
        <v>4</v>
      </c>
      <c r="G225" s="139">
        <f>D225*E225*F225</f>
        <v>520</v>
      </c>
    </row>
    <row r="226" spans="1:12" x14ac:dyDescent="0.3">
      <c r="A226" s="149"/>
      <c r="B226" s="57" t="s">
        <v>63</v>
      </c>
      <c r="C226" s="137" t="s">
        <v>62</v>
      </c>
      <c r="D226" s="138">
        <f>UC!D29</f>
        <v>80</v>
      </c>
      <c r="E226" s="138">
        <f>C220</f>
        <v>3</v>
      </c>
      <c r="F226" s="57">
        <f>C217</f>
        <v>4</v>
      </c>
      <c r="G226" s="139">
        <f>D226*E226*F226</f>
        <v>960</v>
      </c>
    </row>
    <row r="227" spans="1:12" x14ac:dyDescent="0.3">
      <c r="A227" s="149"/>
      <c r="B227" s="57" t="s">
        <v>64</v>
      </c>
      <c r="C227" s="137" t="s">
        <v>65</v>
      </c>
      <c r="D227" s="138">
        <f>UC!D30</f>
        <v>5</v>
      </c>
      <c r="E227" s="138">
        <f>C218</f>
        <v>10</v>
      </c>
      <c r="F227" s="57"/>
      <c r="G227" s="139">
        <f>D227*E227</f>
        <v>50</v>
      </c>
    </row>
    <row r="228" spans="1:12" x14ac:dyDescent="0.3">
      <c r="A228" s="149"/>
      <c r="B228" s="57" t="s">
        <v>66</v>
      </c>
      <c r="C228" s="137" t="s">
        <v>53</v>
      </c>
      <c r="D228" s="138">
        <f>UC!D31</f>
        <v>20</v>
      </c>
      <c r="E228" s="138">
        <v>1</v>
      </c>
      <c r="F228" s="57">
        <f>C217+1</f>
        <v>5</v>
      </c>
      <c r="G228" s="139">
        <f>D228*E228*F228</f>
        <v>100</v>
      </c>
    </row>
    <row r="229" spans="1:12" x14ac:dyDescent="0.3">
      <c r="A229" s="149"/>
      <c r="B229" s="57" t="s">
        <v>17</v>
      </c>
      <c r="C229" s="137" t="s">
        <v>57</v>
      </c>
      <c r="D229" s="140">
        <f>UC!D32</f>
        <v>0.05</v>
      </c>
      <c r="E229" s="57">
        <v>1</v>
      </c>
      <c r="F229" s="57"/>
      <c r="G229" s="141">
        <f>SUM(G223:G228)*D229</f>
        <v>181.5</v>
      </c>
    </row>
    <row r="230" spans="1:12" ht="15" thickBot="1" x14ac:dyDescent="0.35">
      <c r="A230" s="159"/>
      <c r="B230" s="143" t="s">
        <v>0</v>
      </c>
      <c r="C230" s="144"/>
      <c r="D230" s="144"/>
      <c r="E230" s="144"/>
      <c r="F230" s="144"/>
      <c r="G230" s="145">
        <f>ROUND(SUM(G223:G229),-2)</f>
        <v>3800</v>
      </c>
    </row>
    <row r="231" spans="1:12" ht="15" thickBot="1" x14ac:dyDescent="0.35"/>
    <row r="232" spans="1:12" x14ac:dyDescent="0.3">
      <c r="A232" s="147"/>
      <c r="B232" s="148" t="str">
        <f>'TSP Detailed Budget'!B161</f>
        <v>TB management training of TB service staff: nurses</v>
      </c>
      <c r="C232" s="130"/>
      <c r="D232" s="130"/>
      <c r="E232" s="130"/>
      <c r="F232" s="130"/>
      <c r="G232" s="131"/>
      <c r="H232" s="51"/>
      <c r="I232" s="51"/>
      <c r="J232" s="51"/>
      <c r="K232" s="51"/>
      <c r="L232" s="51"/>
    </row>
    <row r="233" spans="1:12" x14ac:dyDescent="0.3">
      <c r="A233" s="149"/>
      <c r="B233" s="133"/>
      <c r="C233" s="57"/>
      <c r="D233" s="57"/>
      <c r="E233" s="57"/>
      <c r="F233" s="57"/>
      <c r="G233" s="134"/>
      <c r="H233" s="51"/>
      <c r="I233" s="51"/>
      <c r="J233" s="51"/>
      <c r="K233" s="51"/>
      <c r="L233" s="51"/>
    </row>
    <row r="234" spans="1:12" x14ac:dyDescent="0.3">
      <c r="A234" s="160"/>
      <c r="B234" s="151" t="s">
        <v>117</v>
      </c>
      <c r="C234" s="57"/>
      <c r="D234" s="57"/>
      <c r="E234" s="57"/>
      <c r="F234" s="57"/>
      <c r="G234" s="134"/>
    </row>
    <row r="235" spans="1:12" x14ac:dyDescent="0.3">
      <c r="A235" s="149"/>
      <c r="B235" s="133"/>
      <c r="C235" s="57"/>
      <c r="D235" s="57"/>
      <c r="E235" s="57"/>
      <c r="F235" s="57"/>
      <c r="G235" s="134"/>
    </row>
    <row r="236" spans="1:12" x14ac:dyDescent="0.3">
      <c r="A236" s="152"/>
      <c r="B236" s="153" t="s">
        <v>89</v>
      </c>
      <c r="C236" s="154">
        <v>3</v>
      </c>
      <c r="D236" s="57"/>
      <c r="E236" s="57"/>
      <c r="F236" s="57"/>
      <c r="G236" s="134"/>
    </row>
    <row r="237" spans="1:12" x14ac:dyDescent="0.3">
      <c r="A237" s="149"/>
      <c r="B237" s="153" t="s">
        <v>90</v>
      </c>
      <c r="C237" s="154">
        <v>12</v>
      </c>
      <c r="D237" s="57"/>
      <c r="E237" s="57"/>
      <c r="F237" s="57"/>
      <c r="G237" s="134"/>
    </row>
    <row r="238" spans="1:12" x14ac:dyDescent="0.3">
      <c r="A238" s="149"/>
      <c r="B238" s="153" t="s">
        <v>96</v>
      </c>
      <c r="C238" s="154">
        <v>10</v>
      </c>
      <c r="D238" s="57"/>
      <c r="E238" s="57"/>
      <c r="F238" s="57"/>
      <c r="G238" s="134"/>
    </row>
    <row r="239" spans="1:12" x14ac:dyDescent="0.3">
      <c r="A239" s="149"/>
      <c r="B239" s="153" t="s">
        <v>91</v>
      </c>
      <c r="C239" s="154">
        <v>1</v>
      </c>
      <c r="D239" s="57"/>
      <c r="E239" s="57"/>
      <c r="F239" s="57"/>
      <c r="G239" s="134"/>
    </row>
    <row r="240" spans="1:12" x14ac:dyDescent="0.3">
      <c r="A240" s="149"/>
      <c r="B240" s="133"/>
      <c r="C240" s="57"/>
      <c r="D240" s="57"/>
      <c r="E240" s="57"/>
      <c r="F240" s="57"/>
      <c r="G240" s="134"/>
    </row>
    <row r="241" spans="1:12" ht="28.8" x14ac:dyDescent="0.3">
      <c r="A241" s="149"/>
      <c r="B241" s="135" t="s">
        <v>40</v>
      </c>
      <c r="C241" s="135" t="s">
        <v>41</v>
      </c>
      <c r="D241" s="135" t="s">
        <v>86</v>
      </c>
      <c r="E241" s="135" t="s">
        <v>85</v>
      </c>
      <c r="F241" s="135" t="s">
        <v>92</v>
      </c>
      <c r="G241" s="136" t="s">
        <v>87</v>
      </c>
    </row>
    <row r="242" spans="1:12" x14ac:dyDescent="0.3">
      <c r="A242" s="149"/>
      <c r="B242" s="57" t="s">
        <v>58</v>
      </c>
      <c r="C242" s="137" t="s">
        <v>49</v>
      </c>
      <c r="D242" s="138">
        <f>UC!D26</f>
        <v>10</v>
      </c>
      <c r="E242" s="138">
        <f>C238</f>
        <v>10</v>
      </c>
      <c r="F242" s="57"/>
      <c r="G242" s="139">
        <f>D242*E242</f>
        <v>100</v>
      </c>
    </row>
    <row r="243" spans="1:12" x14ac:dyDescent="0.3">
      <c r="A243" s="149"/>
      <c r="B243" s="57" t="s">
        <v>59</v>
      </c>
      <c r="C243" s="137" t="s">
        <v>60</v>
      </c>
      <c r="D243" s="138">
        <f>UC!D27</f>
        <v>60</v>
      </c>
      <c r="E243" s="138">
        <f>C238</f>
        <v>10</v>
      </c>
      <c r="F243" s="57">
        <f>C236</f>
        <v>3</v>
      </c>
      <c r="G243" s="139">
        <f>D243*E243*F243</f>
        <v>1800</v>
      </c>
    </row>
    <row r="244" spans="1:12" x14ac:dyDescent="0.3">
      <c r="A244" s="149"/>
      <c r="B244" s="57" t="s">
        <v>61</v>
      </c>
      <c r="C244" s="137" t="s">
        <v>62</v>
      </c>
      <c r="D244" s="138">
        <f>UC!D28</f>
        <v>10</v>
      </c>
      <c r="E244" s="138">
        <f>C237+C239</f>
        <v>13</v>
      </c>
      <c r="F244" s="57">
        <f>C236</f>
        <v>3</v>
      </c>
      <c r="G244" s="139">
        <f>D244*E244*F244</f>
        <v>390</v>
      </c>
    </row>
    <row r="245" spans="1:12" x14ac:dyDescent="0.3">
      <c r="A245" s="149"/>
      <c r="B245" s="57" t="s">
        <v>63</v>
      </c>
      <c r="C245" s="137" t="s">
        <v>62</v>
      </c>
      <c r="D245" s="138">
        <f>UC!D29</f>
        <v>80</v>
      </c>
      <c r="E245" s="138">
        <f>C239</f>
        <v>1</v>
      </c>
      <c r="F245" s="57">
        <f>C236</f>
        <v>3</v>
      </c>
      <c r="G245" s="139">
        <f>D245*E245*F245</f>
        <v>240</v>
      </c>
    </row>
    <row r="246" spans="1:12" x14ac:dyDescent="0.3">
      <c r="A246" s="149"/>
      <c r="B246" s="57" t="s">
        <v>64</v>
      </c>
      <c r="C246" s="137" t="s">
        <v>65</v>
      </c>
      <c r="D246" s="138">
        <f>UC!D30</f>
        <v>5</v>
      </c>
      <c r="E246" s="138">
        <f>C237</f>
        <v>12</v>
      </c>
      <c r="F246" s="57"/>
      <c r="G246" s="139">
        <f>D246*E246</f>
        <v>60</v>
      </c>
    </row>
    <row r="247" spans="1:12" x14ac:dyDescent="0.3">
      <c r="A247" s="149"/>
      <c r="B247" s="57" t="s">
        <v>66</v>
      </c>
      <c r="C247" s="137" t="s">
        <v>53</v>
      </c>
      <c r="D247" s="138">
        <f>UC!D31</f>
        <v>20</v>
      </c>
      <c r="E247" s="138">
        <v>1</v>
      </c>
      <c r="F247" s="57">
        <f>C236+1</f>
        <v>4</v>
      </c>
      <c r="G247" s="139">
        <f>D247*E247*F247</f>
        <v>80</v>
      </c>
    </row>
    <row r="248" spans="1:12" x14ac:dyDescent="0.3">
      <c r="A248" s="149"/>
      <c r="B248" s="57" t="s">
        <v>17</v>
      </c>
      <c r="C248" s="137" t="s">
        <v>57</v>
      </c>
      <c r="D248" s="140">
        <f>UC!D32</f>
        <v>0.05</v>
      </c>
      <c r="E248" s="57">
        <v>1</v>
      </c>
      <c r="F248" s="57"/>
      <c r="G248" s="141">
        <f>SUM(G242:G247)*D248</f>
        <v>133.5</v>
      </c>
    </row>
    <row r="249" spans="1:12" ht="15" thickBot="1" x14ac:dyDescent="0.35">
      <c r="A249" s="159"/>
      <c r="B249" s="143" t="s">
        <v>0</v>
      </c>
      <c r="C249" s="144"/>
      <c r="D249" s="144"/>
      <c r="E249" s="144"/>
      <c r="F249" s="144"/>
      <c r="G249" s="145">
        <f>ROUND(SUM(G242:G248),-2)</f>
        <v>2800</v>
      </c>
    </row>
    <row r="250" spans="1:12" ht="15" thickBot="1" x14ac:dyDescent="0.35"/>
    <row r="251" spans="1:12" x14ac:dyDescent="0.3">
      <c r="A251" s="147"/>
      <c r="B251" s="148" t="str">
        <f>'TSP Detailed Budget'!B168</f>
        <v>Training of PHC providers in TB control</v>
      </c>
      <c r="C251" s="130"/>
      <c r="D251" s="130"/>
      <c r="E251" s="130"/>
      <c r="F251" s="130"/>
      <c r="G251" s="131"/>
      <c r="H251" s="51"/>
      <c r="I251" s="51"/>
      <c r="J251" s="51"/>
      <c r="K251" s="51"/>
      <c r="L251" s="51"/>
    </row>
    <row r="252" spans="1:12" x14ac:dyDescent="0.3">
      <c r="A252" s="149"/>
      <c r="B252" s="133"/>
      <c r="C252" s="57"/>
      <c r="D252" s="57"/>
      <c r="E252" s="57"/>
      <c r="F252" s="57"/>
      <c r="G252" s="134"/>
      <c r="H252" s="51"/>
      <c r="I252" s="51"/>
      <c r="J252" s="51"/>
      <c r="K252" s="51"/>
      <c r="L252" s="51"/>
    </row>
    <row r="253" spans="1:12" x14ac:dyDescent="0.3">
      <c r="A253" s="160" t="s">
        <v>119</v>
      </c>
      <c r="B253" s="151" t="s">
        <v>118</v>
      </c>
      <c r="C253" s="57"/>
      <c r="D253" s="57"/>
      <c r="E253" s="57"/>
      <c r="F253" s="57"/>
      <c r="G253" s="134"/>
    </row>
    <row r="254" spans="1:12" x14ac:dyDescent="0.3">
      <c r="A254" s="149"/>
      <c r="B254" s="133"/>
      <c r="C254" s="57"/>
      <c r="D254" s="57"/>
      <c r="E254" s="57"/>
      <c r="F254" s="57"/>
      <c r="G254" s="134"/>
    </row>
    <row r="255" spans="1:12" x14ac:dyDescent="0.3">
      <c r="A255" s="152"/>
      <c r="B255" s="153" t="s">
        <v>89</v>
      </c>
      <c r="C255" s="154">
        <v>2</v>
      </c>
      <c r="D255" s="57"/>
      <c r="E255" s="57"/>
      <c r="F255" s="57"/>
      <c r="G255" s="134"/>
      <c r="H255" s="51"/>
      <c r="I255" s="51"/>
      <c r="J255" s="51"/>
      <c r="K255" s="51"/>
      <c r="L255" s="51"/>
    </row>
    <row r="256" spans="1:12" x14ac:dyDescent="0.3">
      <c r="A256" s="149"/>
      <c r="B256" s="153" t="s">
        <v>90</v>
      </c>
      <c r="C256" s="154">
        <v>20</v>
      </c>
      <c r="D256" s="57"/>
      <c r="E256" s="57"/>
      <c r="F256" s="57"/>
      <c r="G256" s="134"/>
      <c r="H256" s="51"/>
      <c r="I256" s="51"/>
      <c r="J256" s="51"/>
      <c r="K256" s="51"/>
      <c r="L256" s="51"/>
    </row>
    <row r="257" spans="1:12" x14ac:dyDescent="0.3">
      <c r="A257" s="149"/>
      <c r="B257" s="153" t="s">
        <v>93</v>
      </c>
      <c r="C257" s="154">
        <v>12</v>
      </c>
      <c r="D257" s="57"/>
      <c r="E257" s="57"/>
      <c r="F257" s="57"/>
      <c r="G257" s="134"/>
      <c r="H257" s="51"/>
      <c r="I257" s="51"/>
      <c r="J257" s="51"/>
      <c r="K257" s="51"/>
      <c r="L257" s="51"/>
    </row>
    <row r="258" spans="1:12" x14ac:dyDescent="0.3">
      <c r="A258" s="149"/>
      <c r="B258" s="153" t="s">
        <v>91</v>
      </c>
      <c r="C258" s="154">
        <v>2</v>
      </c>
      <c r="D258" s="57"/>
      <c r="E258" s="57"/>
      <c r="F258" s="57"/>
      <c r="G258" s="134"/>
      <c r="H258" s="51"/>
      <c r="I258" s="51"/>
      <c r="J258" s="51"/>
      <c r="K258" s="51"/>
      <c r="L258" s="51"/>
    </row>
    <row r="259" spans="1:12" x14ac:dyDescent="0.3">
      <c r="A259" s="149"/>
      <c r="B259" s="133"/>
      <c r="C259" s="57"/>
      <c r="D259" s="57"/>
      <c r="E259" s="57"/>
      <c r="F259" s="57"/>
      <c r="G259" s="134"/>
      <c r="H259" s="51"/>
      <c r="I259" s="51"/>
      <c r="J259" s="51"/>
      <c r="K259" s="51"/>
      <c r="L259" s="51"/>
    </row>
    <row r="260" spans="1:12" ht="28.8" x14ac:dyDescent="0.3">
      <c r="A260" s="149"/>
      <c r="B260" s="135" t="s">
        <v>40</v>
      </c>
      <c r="C260" s="135" t="s">
        <v>41</v>
      </c>
      <c r="D260" s="135" t="s">
        <v>86</v>
      </c>
      <c r="E260" s="135" t="s">
        <v>85</v>
      </c>
      <c r="F260" s="135" t="s">
        <v>92</v>
      </c>
      <c r="G260" s="136" t="s">
        <v>87</v>
      </c>
      <c r="H260" s="51"/>
    </row>
    <row r="261" spans="1:12" x14ac:dyDescent="0.3">
      <c r="A261" s="149"/>
      <c r="B261" s="57" t="s">
        <v>58</v>
      </c>
      <c r="C261" s="137" t="s">
        <v>49</v>
      </c>
      <c r="D261" s="138">
        <f>UC!D17</f>
        <v>20</v>
      </c>
      <c r="E261" s="138">
        <f>C257</f>
        <v>12</v>
      </c>
      <c r="F261" s="57"/>
      <c r="G261" s="139">
        <f>D261*E261</f>
        <v>240</v>
      </c>
      <c r="H261" s="51"/>
    </row>
    <row r="262" spans="1:12" x14ac:dyDescent="0.3">
      <c r="A262" s="149"/>
      <c r="B262" s="57" t="s">
        <v>59</v>
      </c>
      <c r="C262" s="137" t="s">
        <v>60</v>
      </c>
      <c r="D262" s="138">
        <f>UC!D18</f>
        <v>60</v>
      </c>
      <c r="E262" s="138">
        <f>C257</f>
        <v>12</v>
      </c>
      <c r="F262" s="57">
        <f>C255</f>
        <v>2</v>
      </c>
      <c r="G262" s="139">
        <f>D262*E262*F262</f>
        <v>1440</v>
      </c>
      <c r="H262" s="51"/>
    </row>
    <row r="263" spans="1:12" x14ac:dyDescent="0.3">
      <c r="A263" s="149"/>
      <c r="B263" s="57" t="s">
        <v>61</v>
      </c>
      <c r="C263" s="137" t="s">
        <v>62</v>
      </c>
      <c r="D263" s="138">
        <f>UC!D19</f>
        <v>12</v>
      </c>
      <c r="E263" s="138">
        <f>C256+C258</f>
        <v>22</v>
      </c>
      <c r="F263" s="57">
        <f>C255</f>
        <v>2</v>
      </c>
      <c r="G263" s="139">
        <f>D263*E263*F263</f>
        <v>528</v>
      </c>
      <c r="H263" s="51"/>
    </row>
    <row r="264" spans="1:12" x14ac:dyDescent="0.3">
      <c r="A264" s="149"/>
      <c r="B264" s="57" t="s">
        <v>63</v>
      </c>
      <c r="C264" s="137" t="s">
        <v>62</v>
      </c>
      <c r="D264" s="138">
        <f>UC!D20</f>
        <v>80</v>
      </c>
      <c r="E264" s="138">
        <f>C258</f>
        <v>2</v>
      </c>
      <c r="F264" s="57">
        <f>C255</f>
        <v>2</v>
      </c>
      <c r="G264" s="139">
        <f>D264*E264*F264</f>
        <v>320</v>
      </c>
      <c r="H264" s="51"/>
    </row>
    <row r="265" spans="1:12" x14ac:dyDescent="0.3">
      <c r="A265" s="149"/>
      <c r="B265" s="57" t="s">
        <v>64</v>
      </c>
      <c r="C265" s="137" t="s">
        <v>65</v>
      </c>
      <c r="D265" s="138">
        <f>UC!D21</f>
        <v>8</v>
      </c>
      <c r="E265" s="138">
        <f>C256</f>
        <v>20</v>
      </c>
      <c r="F265" s="57"/>
      <c r="G265" s="139">
        <f>D265*E265</f>
        <v>160</v>
      </c>
      <c r="H265" s="51"/>
    </row>
    <row r="266" spans="1:12" x14ac:dyDescent="0.3">
      <c r="A266" s="149"/>
      <c r="B266" s="57" t="s">
        <v>66</v>
      </c>
      <c r="C266" s="137" t="s">
        <v>53</v>
      </c>
      <c r="D266" s="138">
        <f>UC!D22</f>
        <v>30</v>
      </c>
      <c r="E266" s="138">
        <v>1</v>
      </c>
      <c r="F266" s="57">
        <f>C255+1</f>
        <v>3</v>
      </c>
      <c r="G266" s="139">
        <f>D266*E266*F266</f>
        <v>90</v>
      </c>
      <c r="H266" s="51"/>
    </row>
    <row r="267" spans="1:12" x14ac:dyDescent="0.3">
      <c r="A267" s="149"/>
      <c r="B267" s="57" t="s">
        <v>17</v>
      </c>
      <c r="C267" s="137" t="s">
        <v>57</v>
      </c>
      <c r="D267" s="140">
        <f>UC!D23</f>
        <v>0.05</v>
      </c>
      <c r="E267" s="57">
        <v>1</v>
      </c>
      <c r="F267" s="57"/>
      <c r="G267" s="141">
        <f>SUM(G261:G266)*D267</f>
        <v>138.9</v>
      </c>
      <c r="H267" s="51"/>
    </row>
    <row r="268" spans="1:12" x14ac:dyDescent="0.3">
      <c r="A268" s="149"/>
      <c r="B268" s="156" t="s">
        <v>0</v>
      </c>
      <c r="C268" s="57"/>
      <c r="D268" s="57"/>
      <c r="E268" s="57"/>
      <c r="F268" s="57"/>
      <c r="G268" s="157">
        <f>ROUND(SUM(G261:G267),-2)</f>
        <v>2900</v>
      </c>
      <c r="H268" s="51"/>
    </row>
    <row r="269" spans="1:12" x14ac:dyDescent="0.3">
      <c r="A269" s="149"/>
      <c r="B269" s="59"/>
      <c r="C269" s="59"/>
      <c r="D269" s="59"/>
      <c r="E269" s="59"/>
      <c r="F269" s="59"/>
      <c r="G269" s="158"/>
    </row>
    <row r="270" spans="1:12" x14ac:dyDescent="0.3">
      <c r="A270" s="160" t="s">
        <v>120</v>
      </c>
      <c r="B270" s="151" t="s">
        <v>117</v>
      </c>
      <c r="C270" s="57"/>
      <c r="D270" s="57"/>
      <c r="E270" s="57"/>
      <c r="F270" s="57"/>
      <c r="G270" s="134"/>
    </row>
    <row r="271" spans="1:12" x14ac:dyDescent="0.3">
      <c r="A271" s="149"/>
      <c r="B271" s="133"/>
      <c r="C271" s="57"/>
      <c r="D271" s="57"/>
      <c r="E271" s="57"/>
      <c r="F271" s="57"/>
      <c r="G271" s="134"/>
    </row>
    <row r="272" spans="1:12" x14ac:dyDescent="0.3">
      <c r="A272" s="152"/>
      <c r="B272" s="153" t="s">
        <v>89</v>
      </c>
      <c r="C272" s="154">
        <v>2</v>
      </c>
      <c r="D272" s="57"/>
      <c r="E272" s="57"/>
      <c r="F272" s="57"/>
      <c r="G272" s="134"/>
    </row>
    <row r="273" spans="1:12" x14ac:dyDescent="0.3">
      <c r="A273" s="149"/>
      <c r="B273" s="153" t="s">
        <v>90</v>
      </c>
      <c r="C273" s="154">
        <v>20</v>
      </c>
      <c r="D273" s="57"/>
      <c r="E273" s="57"/>
      <c r="F273" s="57"/>
      <c r="G273" s="134"/>
    </row>
    <row r="274" spans="1:12" x14ac:dyDescent="0.3">
      <c r="A274" s="149"/>
      <c r="B274" s="153" t="s">
        <v>96</v>
      </c>
      <c r="C274" s="154">
        <v>15</v>
      </c>
      <c r="D274" s="57"/>
      <c r="E274" s="57"/>
      <c r="F274" s="57"/>
      <c r="G274" s="134"/>
    </row>
    <row r="275" spans="1:12" x14ac:dyDescent="0.3">
      <c r="A275" s="149"/>
      <c r="B275" s="153" t="s">
        <v>91</v>
      </c>
      <c r="C275" s="154">
        <v>2</v>
      </c>
      <c r="D275" s="57"/>
      <c r="E275" s="57"/>
      <c r="F275" s="57"/>
      <c r="G275" s="134"/>
    </row>
    <row r="276" spans="1:12" x14ac:dyDescent="0.3">
      <c r="A276" s="149"/>
      <c r="B276" s="133"/>
      <c r="C276" s="57"/>
      <c r="D276" s="57"/>
      <c r="E276" s="57"/>
      <c r="F276" s="57"/>
      <c r="G276" s="134"/>
    </row>
    <row r="277" spans="1:12" ht="28.8" x14ac:dyDescent="0.3">
      <c r="A277" s="149"/>
      <c r="B277" s="135" t="s">
        <v>40</v>
      </c>
      <c r="C277" s="135" t="s">
        <v>41</v>
      </c>
      <c r="D277" s="135" t="s">
        <v>86</v>
      </c>
      <c r="E277" s="135" t="s">
        <v>85</v>
      </c>
      <c r="F277" s="135" t="s">
        <v>92</v>
      </c>
      <c r="G277" s="136" t="s">
        <v>87</v>
      </c>
    </row>
    <row r="278" spans="1:12" x14ac:dyDescent="0.3">
      <c r="A278" s="149"/>
      <c r="B278" s="57" t="s">
        <v>58</v>
      </c>
      <c r="C278" s="137" t="s">
        <v>49</v>
      </c>
      <c r="D278" s="138">
        <f>UC!D26</f>
        <v>10</v>
      </c>
      <c r="E278" s="138">
        <f>C274</f>
        <v>15</v>
      </c>
      <c r="F278" s="57"/>
      <c r="G278" s="139">
        <f>D278*E278</f>
        <v>150</v>
      </c>
    </row>
    <row r="279" spans="1:12" x14ac:dyDescent="0.3">
      <c r="A279" s="149"/>
      <c r="B279" s="57" t="s">
        <v>59</v>
      </c>
      <c r="C279" s="137" t="s">
        <v>60</v>
      </c>
      <c r="D279" s="138">
        <f>UC!D27</f>
        <v>60</v>
      </c>
      <c r="E279" s="138">
        <f>C274</f>
        <v>15</v>
      </c>
      <c r="F279" s="57">
        <f>C272</f>
        <v>2</v>
      </c>
      <c r="G279" s="139">
        <f>D279*E279*F279</f>
        <v>1800</v>
      </c>
    </row>
    <row r="280" spans="1:12" x14ac:dyDescent="0.3">
      <c r="A280" s="149"/>
      <c r="B280" s="57" t="s">
        <v>61</v>
      </c>
      <c r="C280" s="137" t="s">
        <v>62</v>
      </c>
      <c r="D280" s="138">
        <f>UC!D28</f>
        <v>10</v>
      </c>
      <c r="E280" s="138">
        <f>C273+C275</f>
        <v>22</v>
      </c>
      <c r="F280" s="57">
        <f>C272</f>
        <v>2</v>
      </c>
      <c r="G280" s="139">
        <f>D280*E280*F280</f>
        <v>440</v>
      </c>
    </row>
    <row r="281" spans="1:12" x14ac:dyDescent="0.3">
      <c r="A281" s="149"/>
      <c r="B281" s="57" t="s">
        <v>63</v>
      </c>
      <c r="C281" s="137" t="s">
        <v>62</v>
      </c>
      <c r="D281" s="138">
        <f>UC!D29</f>
        <v>80</v>
      </c>
      <c r="E281" s="138">
        <f>C275</f>
        <v>2</v>
      </c>
      <c r="F281" s="57">
        <f>C272</f>
        <v>2</v>
      </c>
      <c r="G281" s="139">
        <f>D281*E281*F281</f>
        <v>320</v>
      </c>
    </row>
    <row r="282" spans="1:12" x14ac:dyDescent="0.3">
      <c r="A282" s="149"/>
      <c r="B282" s="57" t="s">
        <v>64</v>
      </c>
      <c r="C282" s="137" t="s">
        <v>65</v>
      </c>
      <c r="D282" s="138">
        <f>UC!D30</f>
        <v>5</v>
      </c>
      <c r="E282" s="138">
        <f>C273</f>
        <v>20</v>
      </c>
      <c r="F282" s="57"/>
      <c r="G282" s="139">
        <f>D282*E282</f>
        <v>100</v>
      </c>
    </row>
    <row r="283" spans="1:12" x14ac:dyDescent="0.3">
      <c r="A283" s="149"/>
      <c r="B283" s="57" t="s">
        <v>66</v>
      </c>
      <c r="C283" s="137" t="s">
        <v>53</v>
      </c>
      <c r="D283" s="138">
        <f>UC!D31</f>
        <v>20</v>
      </c>
      <c r="E283" s="138">
        <v>1</v>
      </c>
      <c r="F283" s="57">
        <f>C272+1</f>
        <v>3</v>
      </c>
      <c r="G283" s="139">
        <f>D283*E283*F283</f>
        <v>60</v>
      </c>
    </row>
    <row r="284" spans="1:12" x14ac:dyDescent="0.3">
      <c r="A284" s="149"/>
      <c r="B284" s="57" t="s">
        <v>17</v>
      </c>
      <c r="C284" s="137" t="s">
        <v>57</v>
      </c>
      <c r="D284" s="140">
        <f>UC!D32</f>
        <v>0.05</v>
      </c>
      <c r="E284" s="57">
        <v>1</v>
      </c>
      <c r="F284" s="57"/>
      <c r="G284" s="141">
        <f>SUM(G278:G283)*D284</f>
        <v>143.5</v>
      </c>
    </row>
    <row r="285" spans="1:12" ht="15" thickBot="1" x14ac:dyDescent="0.35">
      <c r="A285" s="159"/>
      <c r="B285" s="143" t="s">
        <v>0</v>
      </c>
      <c r="C285" s="144"/>
      <c r="D285" s="144"/>
      <c r="E285" s="144"/>
      <c r="F285" s="144"/>
      <c r="G285" s="145">
        <f>ROUND(SUM(G278:G284),-2)</f>
        <v>3000</v>
      </c>
    </row>
    <row r="286" spans="1:12" x14ac:dyDescent="0.3">
      <c r="B286" s="55"/>
      <c r="C286" s="51"/>
      <c r="D286" s="51"/>
      <c r="E286" s="51"/>
      <c r="F286" s="51"/>
      <c r="G286" s="51"/>
      <c r="H286" s="51"/>
      <c r="I286" s="51"/>
      <c r="J286" s="51"/>
    </row>
    <row r="287" spans="1:12" x14ac:dyDescent="0.3">
      <c r="A287" s="409"/>
      <c r="B287" s="171"/>
      <c r="C287" s="57"/>
      <c r="D287" s="57"/>
      <c r="E287" s="57"/>
      <c r="F287" s="57"/>
      <c r="G287" s="57"/>
      <c r="H287" s="57"/>
      <c r="I287" s="57"/>
      <c r="J287" s="57"/>
      <c r="K287" s="59"/>
    </row>
    <row r="288" spans="1:12" x14ac:dyDescent="0.3">
      <c r="A288" s="151"/>
      <c r="B288" s="410"/>
      <c r="C288" s="57"/>
      <c r="D288" s="57"/>
      <c r="E288" s="57"/>
      <c r="F288" s="57"/>
      <c r="G288" s="57"/>
      <c r="H288" s="57"/>
      <c r="I288" s="57"/>
      <c r="J288" s="57"/>
      <c r="K288" s="57"/>
      <c r="L288" s="51"/>
    </row>
    <row r="289" spans="1:12" x14ac:dyDescent="0.3">
      <c r="A289" s="409"/>
      <c r="B289" s="133"/>
      <c r="C289" s="57"/>
      <c r="D289" s="57"/>
      <c r="E289" s="57"/>
      <c r="F289" s="57"/>
      <c r="G289" s="57"/>
      <c r="H289" s="57"/>
      <c r="I289" s="57"/>
      <c r="J289" s="57"/>
      <c r="K289" s="57"/>
      <c r="L289" s="51"/>
    </row>
    <row r="290" spans="1:12" x14ac:dyDescent="0.3">
      <c r="A290" s="151"/>
      <c r="B290" s="151"/>
      <c r="C290" s="57"/>
      <c r="D290" s="57"/>
      <c r="E290" s="57"/>
      <c r="F290" s="57"/>
      <c r="G290" s="57"/>
      <c r="H290" s="59"/>
      <c r="I290" s="59"/>
      <c r="J290" s="59"/>
      <c r="K290" s="59"/>
    </row>
    <row r="291" spans="1:12" x14ac:dyDescent="0.3">
      <c r="A291" s="409"/>
      <c r="B291" s="133"/>
      <c r="C291" s="57"/>
      <c r="D291" s="57"/>
      <c r="E291" s="57"/>
      <c r="F291" s="57"/>
      <c r="G291" s="57"/>
      <c r="H291" s="59"/>
      <c r="I291" s="59"/>
      <c r="J291" s="59"/>
      <c r="K291" s="59"/>
    </row>
    <row r="292" spans="1:12" x14ac:dyDescent="0.3">
      <c r="A292" s="411"/>
      <c r="B292" s="153"/>
      <c r="C292" s="154"/>
      <c r="D292" s="57"/>
      <c r="E292" s="57"/>
      <c r="F292" s="57"/>
      <c r="G292" s="57"/>
      <c r="H292" s="57"/>
      <c r="I292" s="57"/>
      <c r="J292" s="57"/>
      <c r="K292" s="57"/>
      <c r="L292" s="51"/>
    </row>
    <row r="293" spans="1:12" x14ac:dyDescent="0.3">
      <c r="A293" s="409"/>
      <c r="B293" s="153"/>
      <c r="C293" s="154"/>
      <c r="D293" s="57"/>
      <c r="E293" s="57"/>
      <c r="F293" s="57"/>
      <c r="G293" s="57"/>
      <c r="H293" s="57"/>
      <c r="I293" s="57"/>
      <c r="J293" s="57"/>
      <c r="K293" s="57"/>
      <c r="L293" s="51"/>
    </row>
    <row r="294" spans="1:12" x14ac:dyDescent="0.3">
      <c r="A294" s="409"/>
      <c r="B294" s="153"/>
      <c r="C294" s="154"/>
      <c r="D294" s="57"/>
      <c r="E294" s="57"/>
      <c r="F294" s="57"/>
      <c r="G294" s="57"/>
      <c r="H294" s="57"/>
      <c r="I294" s="57"/>
      <c r="J294" s="57"/>
      <c r="K294" s="57"/>
      <c r="L294" s="51"/>
    </row>
    <row r="295" spans="1:12" x14ac:dyDescent="0.3">
      <c r="A295" s="409"/>
      <c r="B295" s="153"/>
      <c r="C295" s="154"/>
      <c r="D295" s="57"/>
      <c r="E295" s="57"/>
      <c r="F295" s="57"/>
      <c r="G295" s="57"/>
      <c r="H295" s="57"/>
      <c r="I295" s="57"/>
      <c r="J295" s="57"/>
      <c r="K295" s="57"/>
      <c r="L295" s="51"/>
    </row>
    <row r="296" spans="1:12" x14ac:dyDescent="0.3">
      <c r="A296" s="409"/>
      <c r="B296" s="133"/>
      <c r="C296" s="57"/>
      <c r="D296" s="57"/>
      <c r="E296" s="57"/>
      <c r="F296" s="57"/>
      <c r="G296" s="57"/>
      <c r="H296" s="57"/>
      <c r="I296" s="57"/>
      <c r="J296" s="57"/>
      <c r="K296" s="57"/>
      <c r="L296" s="51"/>
    </row>
    <row r="297" spans="1:12" x14ac:dyDescent="0.3">
      <c r="A297" s="409"/>
      <c r="B297" s="135"/>
      <c r="C297" s="135"/>
      <c r="D297" s="135"/>
      <c r="E297" s="135"/>
      <c r="F297" s="135"/>
      <c r="G297" s="135"/>
      <c r="H297" s="57"/>
      <c r="I297" s="59"/>
      <c r="J297" s="59"/>
      <c r="K297" s="59"/>
    </row>
    <row r="298" spans="1:12" x14ac:dyDescent="0.3">
      <c r="A298" s="409"/>
      <c r="B298" s="57"/>
      <c r="C298" s="137"/>
      <c r="D298" s="138"/>
      <c r="E298" s="138"/>
      <c r="F298" s="57"/>
      <c r="G298" s="138"/>
      <c r="H298" s="57"/>
      <c r="I298" s="59"/>
      <c r="J298" s="59"/>
      <c r="K298" s="59"/>
    </row>
    <row r="299" spans="1:12" x14ac:dyDescent="0.3">
      <c r="A299" s="409"/>
      <c r="B299" s="57"/>
      <c r="C299" s="137"/>
      <c r="D299" s="138"/>
      <c r="E299" s="138"/>
      <c r="F299" s="57"/>
      <c r="G299" s="138"/>
      <c r="H299" s="57"/>
      <c r="I299" s="59"/>
      <c r="J299" s="59"/>
      <c r="K299" s="59"/>
    </row>
    <row r="300" spans="1:12" x14ac:dyDescent="0.3">
      <c r="A300" s="409"/>
      <c r="B300" s="57"/>
      <c r="C300" s="137"/>
      <c r="D300" s="138"/>
      <c r="E300" s="138"/>
      <c r="F300" s="57"/>
      <c r="G300" s="138"/>
      <c r="H300" s="57"/>
      <c r="I300" s="59"/>
      <c r="J300" s="59"/>
      <c r="K300" s="59"/>
    </row>
    <row r="301" spans="1:12" x14ac:dyDescent="0.3">
      <c r="A301" s="409"/>
      <c r="B301" s="57"/>
      <c r="C301" s="137"/>
      <c r="D301" s="138"/>
      <c r="E301" s="138"/>
      <c r="F301" s="57"/>
      <c r="G301" s="138"/>
      <c r="H301" s="57"/>
      <c r="I301" s="59"/>
      <c r="J301" s="59"/>
      <c r="K301" s="59"/>
    </row>
    <row r="302" spans="1:12" x14ac:dyDescent="0.3">
      <c r="A302" s="409"/>
      <c r="B302" s="57"/>
      <c r="C302" s="137"/>
      <c r="D302" s="138"/>
      <c r="E302" s="138"/>
      <c r="F302" s="57"/>
      <c r="G302" s="138"/>
      <c r="H302" s="57"/>
      <c r="I302" s="59"/>
      <c r="J302" s="59"/>
      <c r="K302" s="59"/>
    </row>
    <row r="303" spans="1:12" x14ac:dyDescent="0.3">
      <c r="A303" s="409"/>
      <c r="B303" s="57"/>
      <c r="C303" s="137"/>
      <c r="D303" s="138"/>
      <c r="E303" s="138"/>
      <c r="F303" s="57"/>
      <c r="G303" s="138"/>
      <c r="H303" s="57"/>
      <c r="I303" s="59"/>
      <c r="J303" s="59"/>
      <c r="K303" s="59"/>
    </row>
    <row r="304" spans="1:12" x14ac:dyDescent="0.3">
      <c r="A304" s="409"/>
      <c r="B304" s="57"/>
      <c r="C304" s="137"/>
      <c r="D304" s="140"/>
      <c r="E304" s="57"/>
      <c r="F304" s="57"/>
      <c r="G304" s="412"/>
      <c r="H304" s="57"/>
      <c r="I304" s="59"/>
      <c r="J304" s="59"/>
      <c r="K304" s="59"/>
    </row>
    <row r="305" spans="1:11" x14ac:dyDescent="0.3">
      <c r="A305" s="409"/>
      <c r="B305" s="156"/>
      <c r="C305" s="57"/>
      <c r="D305" s="57"/>
      <c r="E305" s="57"/>
      <c r="F305" s="57"/>
      <c r="G305" s="413"/>
      <c r="H305" s="57"/>
      <c r="I305" s="59"/>
      <c r="J305" s="59"/>
      <c r="K305" s="59"/>
    </row>
    <row r="306" spans="1:11" x14ac:dyDescent="0.3">
      <c r="A306" s="409"/>
      <c r="B306" s="171"/>
      <c r="C306" s="57"/>
      <c r="D306" s="57"/>
      <c r="E306" s="57"/>
      <c r="F306" s="57"/>
      <c r="G306" s="57"/>
      <c r="H306" s="57"/>
      <c r="I306" s="57"/>
      <c r="J306" s="57"/>
      <c r="K306" s="5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H138"/>
  <sheetViews>
    <sheetView topLeftCell="A76" workbookViewId="0"/>
  </sheetViews>
  <sheetFormatPr defaultRowHeight="13.2" x14ac:dyDescent="0.25"/>
  <cols>
    <col min="1" max="1" width="16.88671875" customWidth="1"/>
    <col min="2" max="2" width="59.44140625" bestFit="1" customWidth="1"/>
    <col min="3" max="3" width="19" customWidth="1"/>
    <col min="4" max="4" width="11.109375" style="348" customWidth="1"/>
  </cols>
  <sheetData>
    <row r="2" spans="1:8" ht="15.6" x14ac:dyDescent="0.3">
      <c r="A2" s="298"/>
      <c r="B2" s="299" t="s">
        <v>310</v>
      </c>
      <c r="C2" s="300"/>
      <c r="D2" s="298"/>
      <c r="E2" s="300"/>
      <c r="F2" s="300"/>
      <c r="G2" s="300"/>
      <c r="H2" s="300"/>
    </row>
    <row r="3" spans="1:8" ht="14.4" x14ac:dyDescent="0.3">
      <c r="A3" s="298"/>
      <c r="B3" s="301"/>
      <c r="C3" s="300"/>
      <c r="D3" s="298"/>
      <c r="E3" s="300"/>
      <c r="F3" s="300"/>
      <c r="G3" s="300"/>
      <c r="H3" s="300"/>
    </row>
    <row r="4" spans="1:8" ht="14.4" x14ac:dyDescent="0.3">
      <c r="A4" s="302" t="s">
        <v>39</v>
      </c>
      <c r="B4" s="302" t="s">
        <v>40</v>
      </c>
      <c r="C4" s="302" t="s">
        <v>41</v>
      </c>
      <c r="D4" s="302" t="s">
        <v>42</v>
      </c>
      <c r="E4" s="300"/>
      <c r="F4" s="300"/>
      <c r="G4" s="300"/>
      <c r="H4" s="300"/>
    </row>
    <row r="5" spans="1:8" ht="14.4" x14ac:dyDescent="0.3">
      <c r="A5" s="303" t="s">
        <v>22</v>
      </c>
      <c r="B5" s="304" t="s">
        <v>43</v>
      </c>
      <c r="C5" s="305" t="s">
        <v>44</v>
      </c>
      <c r="D5" s="339">
        <v>800</v>
      </c>
      <c r="E5" s="300"/>
      <c r="F5" s="306"/>
      <c r="G5" s="300"/>
      <c r="H5" s="300"/>
    </row>
    <row r="6" spans="1:8" ht="14.4" x14ac:dyDescent="0.3">
      <c r="A6" s="305"/>
      <c r="B6" s="304"/>
      <c r="C6" s="305"/>
      <c r="D6" s="340"/>
      <c r="E6" s="300"/>
      <c r="F6" s="306"/>
      <c r="G6" s="300"/>
      <c r="H6" s="300"/>
    </row>
    <row r="7" spans="1:8" ht="14.4" x14ac:dyDescent="0.3">
      <c r="A7" s="303" t="s">
        <v>21</v>
      </c>
      <c r="B7" s="307" t="s">
        <v>45</v>
      </c>
      <c r="C7" s="305"/>
      <c r="D7" s="340"/>
      <c r="E7" s="300"/>
      <c r="F7" s="306"/>
      <c r="G7" s="308"/>
      <c r="H7" s="309"/>
    </row>
    <row r="8" spans="1:8" ht="14.4" x14ac:dyDescent="0.3">
      <c r="A8" s="305"/>
      <c r="B8" s="304" t="s">
        <v>46</v>
      </c>
      <c r="C8" s="310" t="s">
        <v>47</v>
      </c>
      <c r="D8" s="339">
        <v>600</v>
      </c>
      <c r="E8" s="300"/>
      <c r="F8" s="306"/>
      <c r="G8" s="308"/>
      <c r="H8" s="309"/>
    </row>
    <row r="9" spans="1:8" ht="14.4" x14ac:dyDescent="0.3">
      <c r="A9" s="305"/>
      <c r="B9" s="304" t="s">
        <v>48</v>
      </c>
      <c r="C9" s="310" t="s">
        <v>49</v>
      </c>
      <c r="D9" s="339">
        <v>600</v>
      </c>
      <c r="E9" s="300"/>
      <c r="F9" s="306"/>
      <c r="G9" s="308"/>
      <c r="H9" s="309"/>
    </row>
    <row r="10" spans="1:8" ht="14.4" x14ac:dyDescent="0.3">
      <c r="A10" s="305"/>
      <c r="B10" s="304" t="s">
        <v>50</v>
      </c>
      <c r="C10" s="310" t="s">
        <v>51</v>
      </c>
      <c r="D10" s="339">
        <v>200</v>
      </c>
      <c r="E10" s="300"/>
      <c r="F10" s="306"/>
      <c r="G10" s="308"/>
      <c r="H10" s="309"/>
    </row>
    <row r="11" spans="1:8" ht="14.4" x14ac:dyDescent="0.3">
      <c r="A11" s="305"/>
      <c r="B11" s="304" t="s">
        <v>52</v>
      </c>
      <c r="C11" s="310" t="s">
        <v>53</v>
      </c>
      <c r="D11" s="339">
        <v>120</v>
      </c>
      <c r="E11" s="300"/>
      <c r="F11" s="306"/>
      <c r="G11" s="308"/>
      <c r="H11" s="309"/>
    </row>
    <row r="12" spans="1:8" ht="14.4" x14ac:dyDescent="0.3">
      <c r="A12" s="305"/>
      <c r="B12" s="304" t="s">
        <v>54</v>
      </c>
      <c r="C12" s="310" t="s">
        <v>53</v>
      </c>
      <c r="D12" s="339">
        <v>150</v>
      </c>
      <c r="E12" s="300"/>
      <c r="F12" s="306"/>
      <c r="G12" s="308"/>
      <c r="H12" s="309"/>
    </row>
    <row r="13" spans="1:8" ht="14.4" x14ac:dyDescent="0.3">
      <c r="A13" s="305"/>
      <c r="B13" s="304" t="s">
        <v>55</v>
      </c>
      <c r="C13" s="310" t="s">
        <v>56</v>
      </c>
      <c r="D13" s="339">
        <v>15</v>
      </c>
      <c r="E13" s="300"/>
      <c r="F13" s="306"/>
      <c r="G13" s="308"/>
      <c r="H13" s="311"/>
    </row>
    <row r="14" spans="1:8" ht="14.4" x14ac:dyDescent="0.3">
      <c r="A14" s="305"/>
      <c r="B14" s="304" t="s">
        <v>17</v>
      </c>
      <c r="C14" s="310" t="s">
        <v>57</v>
      </c>
      <c r="D14" s="341">
        <v>0.05</v>
      </c>
      <c r="E14" s="300"/>
      <c r="F14" s="312"/>
      <c r="G14" s="300"/>
      <c r="H14" s="300"/>
    </row>
    <row r="15" spans="1:8" ht="14.4" x14ac:dyDescent="0.3">
      <c r="A15" s="305"/>
      <c r="B15" s="304"/>
      <c r="C15" s="310"/>
      <c r="D15" s="340"/>
      <c r="E15" s="300"/>
      <c r="F15" s="306"/>
      <c r="G15" s="300"/>
      <c r="H15" s="300"/>
    </row>
    <row r="16" spans="1:8" ht="14.4" x14ac:dyDescent="0.3">
      <c r="A16" s="303" t="s">
        <v>15</v>
      </c>
      <c r="B16" s="307" t="s">
        <v>94</v>
      </c>
      <c r="C16" s="305"/>
      <c r="D16" s="340"/>
      <c r="E16" s="300"/>
      <c r="F16" s="306"/>
      <c r="G16" s="300"/>
      <c r="H16" s="300"/>
    </row>
    <row r="17" spans="1:8" ht="14.4" x14ac:dyDescent="0.3">
      <c r="A17" s="305"/>
      <c r="B17" s="304" t="s">
        <v>58</v>
      </c>
      <c r="C17" s="310" t="s">
        <v>49</v>
      </c>
      <c r="D17" s="339">
        <v>20</v>
      </c>
      <c r="E17" s="300"/>
      <c r="F17" s="306"/>
      <c r="G17" s="308"/>
      <c r="H17" s="309"/>
    </row>
    <row r="18" spans="1:8" ht="14.4" x14ac:dyDescent="0.3">
      <c r="A18" s="305"/>
      <c r="B18" s="304" t="s">
        <v>59</v>
      </c>
      <c r="C18" s="310" t="s">
        <v>60</v>
      </c>
      <c r="D18" s="339">
        <v>60</v>
      </c>
      <c r="E18" s="300"/>
      <c r="F18" s="306"/>
      <c r="G18" s="308"/>
      <c r="H18" s="309"/>
    </row>
    <row r="19" spans="1:8" ht="14.4" x14ac:dyDescent="0.3">
      <c r="A19" s="305"/>
      <c r="B19" s="304" t="s">
        <v>61</v>
      </c>
      <c r="C19" s="310" t="s">
        <v>62</v>
      </c>
      <c r="D19" s="339">
        <v>12</v>
      </c>
      <c r="E19" s="300"/>
      <c r="F19" s="306"/>
      <c r="G19" s="308"/>
      <c r="H19" s="309"/>
    </row>
    <row r="20" spans="1:8" ht="14.4" x14ac:dyDescent="0.3">
      <c r="A20" s="305"/>
      <c r="B20" s="304" t="s">
        <v>63</v>
      </c>
      <c r="C20" s="310" t="s">
        <v>62</v>
      </c>
      <c r="D20" s="339">
        <v>80</v>
      </c>
      <c r="E20" s="300"/>
      <c r="F20" s="306"/>
      <c r="G20" s="308"/>
      <c r="H20" s="309"/>
    </row>
    <row r="21" spans="1:8" ht="14.4" x14ac:dyDescent="0.3">
      <c r="A21" s="305"/>
      <c r="B21" s="304" t="s">
        <v>64</v>
      </c>
      <c r="C21" s="310" t="s">
        <v>65</v>
      </c>
      <c r="D21" s="339">
        <v>8</v>
      </c>
      <c r="E21" s="300"/>
      <c r="F21" s="306"/>
      <c r="G21" s="308"/>
      <c r="H21" s="309"/>
    </row>
    <row r="22" spans="1:8" ht="14.4" x14ac:dyDescent="0.3">
      <c r="A22" s="305"/>
      <c r="B22" s="304" t="s">
        <v>66</v>
      </c>
      <c r="C22" s="310" t="s">
        <v>53</v>
      </c>
      <c r="D22" s="339">
        <v>30</v>
      </c>
      <c r="E22" s="300"/>
      <c r="F22" s="306"/>
      <c r="G22" s="308"/>
      <c r="H22" s="309"/>
    </row>
    <row r="23" spans="1:8" ht="14.4" x14ac:dyDescent="0.3">
      <c r="A23" s="305"/>
      <c r="B23" s="304" t="s">
        <v>17</v>
      </c>
      <c r="C23" s="310" t="s">
        <v>57</v>
      </c>
      <c r="D23" s="341">
        <v>0.05</v>
      </c>
      <c r="E23" s="300"/>
      <c r="F23" s="312"/>
      <c r="G23" s="308"/>
      <c r="H23" s="311"/>
    </row>
    <row r="24" spans="1:8" ht="14.4" x14ac:dyDescent="0.3">
      <c r="A24" s="305"/>
      <c r="B24" s="304"/>
      <c r="C24" s="305"/>
      <c r="D24" s="340"/>
      <c r="E24" s="300"/>
      <c r="F24" s="313"/>
      <c r="G24" s="300"/>
      <c r="H24" s="300"/>
    </row>
    <row r="25" spans="1:8" ht="14.4" x14ac:dyDescent="0.3">
      <c r="A25" s="303" t="s">
        <v>15</v>
      </c>
      <c r="B25" s="307" t="s">
        <v>95</v>
      </c>
      <c r="C25" s="305"/>
      <c r="D25" s="340"/>
      <c r="E25" s="300"/>
      <c r="F25" s="306"/>
      <c r="G25" s="300"/>
      <c r="H25" s="300"/>
    </row>
    <row r="26" spans="1:8" ht="14.4" x14ac:dyDescent="0.3">
      <c r="A26" s="305"/>
      <c r="B26" s="304" t="s">
        <v>58</v>
      </c>
      <c r="C26" s="310" t="s">
        <v>49</v>
      </c>
      <c r="D26" s="339">
        <v>10</v>
      </c>
      <c r="E26" s="300"/>
      <c r="F26" s="306"/>
      <c r="G26" s="308"/>
      <c r="H26" s="309"/>
    </row>
    <row r="27" spans="1:8" ht="14.4" x14ac:dyDescent="0.3">
      <c r="A27" s="305"/>
      <c r="B27" s="304" t="s">
        <v>59</v>
      </c>
      <c r="C27" s="310" t="s">
        <v>60</v>
      </c>
      <c r="D27" s="339">
        <v>60</v>
      </c>
      <c r="E27" s="300"/>
      <c r="F27" s="306"/>
      <c r="G27" s="308"/>
      <c r="H27" s="309"/>
    </row>
    <row r="28" spans="1:8" ht="14.4" x14ac:dyDescent="0.3">
      <c r="A28" s="305"/>
      <c r="B28" s="304" t="s">
        <v>61</v>
      </c>
      <c r="C28" s="310" t="s">
        <v>62</v>
      </c>
      <c r="D28" s="339">
        <v>10</v>
      </c>
      <c r="E28" s="300"/>
      <c r="F28" s="306"/>
      <c r="G28" s="308"/>
      <c r="H28" s="309"/>
    </row>
    <row r="29" spans="1:8" ht="14.4" x14ac:dyDescent="0.3">
      <c r="A29" s="305"/>
      <c r="B29" s="304" t="s">
        <v>63</v>
      </c>
      <c r="C29" s="310" t="s">
        <v>62</v>
      </c>
      <c r="D29" s="339">
        <v>80</v>
      </c>
      <c r="E29" s="300"/>
      <c r="F29" s="306"/>
      <c r="G29" s="308"/>
      <c r="H29" s="309"/>
    </row>
    <row r="30" spans="1:8" ht="14.4" x14ac:dyDescent="0.3">
      <c r="A30" s="305"/>
      <c r="B30" s="304" t="s">
        <v>64</v>
      </c>
      <c r="C30" s="310" t="s">
        <v>65</v>
      </c>
      <c r="D30" s="339">
        <v>5</v>
      </c>
      <c r="E30" s="300"/>
      <c r="F30" s="306"/>
      <c r="G30" s="308"/>
      <c r="H30" s="309"/>
    </row>
    <row r="31" spans="1:8" ht="14.4" x14ac:dyDescent="0.3">
      <c r="A31" s="305"/>
      <c r="B31" s="304" t="s">
        <v>66</v>
      </c>
      <c r="C31" s="310" t="s">
        <v>53</v>
      </c>
      <c r="D31" s="339">
        <v>20</v>
      </c>
      <c r="E31" s="300"/>
      <c r="F31" s="306"/>
      <c r="G31" s="308"/>
      <c r="H31" s="309"/>
    </row>
    <row r="32" spans="1:8" ht="14.4" x14ac:dyDescent="0.3">
      <c r="A32" s="305"/>
      <c r="B32" s="304" t="s">
        <v>17</v>
      </c>
      <c r="C32" s="310" t="s">
        <v>57</v>
      </c>
      <c r="D32" s="341">
        <v>0.05</v>
      </c>
      <c r="E32" s="300"/>
      <c r="F32" s="312"/>
      <c r="G32" s="308"/>
      <c r="H32" s="311"/>
    </row>
    <row r="33" spans="1:8" ht="14.4" x14ac:dyDescent="0.3">
      <c r="A33" s="305"/>
      <c r="B33" s="304"/>
      <c r="C33" s="305"/>
      <c r="D33" s="340"/>
      <c r="E33" s="300"/>
      <c r="F33" s="313"/>
      <c r="G33" s="300"/>
      <c r="H33" s="300"/>
    </row>
    <row r="34" spans="1:8" ht="14.4" x14ac:dyDescent="0.3">
      <c r="A34" s="303" t="s">
        <v>24</v>
      </c>
      <c r="B34" s="307" t="s">
        <v>67</v>
      </c>
      <c r="C34" s="305"/>
      <c r="D34" s="340"/>
      <c r="E34" s="300"/>
      <c r="F34" s="313"/>
      <c r="G34" s="300"/>
      <c r="H34" s="300"/>
    </row>
    <row r="35" spans="1:8" ht="14.4" x14ac:dyDescent="0.3">
      <c r="A35" s="305"/>
      <c r="B35" s="304" t="s">
        <v>48</v>
      </c>
      <c r="C35" s="310" t="s">
        <v>49</v>
      </c>
      <c r="D35" s="339">
        <v>800</v>
      </c>
      <c r="E35" s="300"/>
      <c r="F35" s="306"/>
      <c r="G35" s="308"/>
      <c r="H35" s="309"/>
    </row>
    <row r="36" spans="1:8" ht="14.4" x14ac:dyDescent="0.3">
      <c r="A36" s="305"/>
      <c r="B36" s="304" t="s">
        <v>68</v>
      </c>
      <c r="C36" s="310" t="s">
        <v>69</v>
      </c>
      <c r="D36" s="339">
        <v>160</v>
      </c>
      <c r="E36" s="300"/>
      <c r="F36" s="306"/>
      <c r="G36" s="308"/>
      <c r="H36" s="309"/>
    </row>
    <row r="37" spans="1:8" ht="14.4" x14ac:dyDescent="0.3">
      <c r="A37" s="305"/>
      <c r="B37" s="304" t="s">
        <v>70</v>
      </c>
      <c r="C37" s="310" t="s">
        <v>53</v>
      </c>
      <c r="D37" s="339">
        <v>80</v>
      </c>
      <c r="E37" s="300"/>
      <c r="F37" s="306"/>
      <c r="G37" s="308"/>
      <c r="H37" s="309"/>
    </row>
    <row r="38" spans="1:8" ht="14.4" x14ac:dyDescent="0.3">
      <c r="A38" s="305"/>
      <c r="B38" s="304" t="s">
        <v>71</v>
      </c>
      <c r="C38" s="310" t="s">
        <v>72</v>
      </c>
      <c r="D38" s="339">
        <v>1500</v>
      </c>
      <c r="E38" s="300"/>
      <c r="F38" s="306"/>
      <c r="G38" s="308"/>
      <c r="H38" s="309"/>
    </row>
    <row r="39" spans="1:8" ht="14.4" x14ac:dyDescent="0.3">
      <c r="A39" s="305"/>
      <c r="B39" s="304" t="s">
        <v>73</v>
      </c>
      <c r="C39" s="310" t="s">
        <v>72</v>
      </c>
      <c r="D39" s="339">
        <v>30</v>
      </c>
      <c r="E39" s="300"/>
      <c r="F39" s="306"/>
      <c r="G39" s="308"/>
      <c r="H39" s="309"/>
    </row>
    <row r="40" spans="1:8" ht="14.4" x14ac:dyDescent="0.3">
      <c r="A40" s="305"/>
      <c r="B40" s="304" t="s">
        <v>74</v>
      </c>
      <c r="C40" s="310" t="s">
        <v>72</v>
      </c>
      <c r="D40" s="339">
        <v>70</v>
      </c>
      <c r="E40" s="300"/>
      <c r="F40" s="306"/>
      <c r="G40" s="308"/>
      <c r="H40" s="309"/>
    </row>
    <row r="41" spans="1:8" ht="14.4" x14ac:dyDescent="0.3">
      <c r="A41" s="305"/>
      <c r="B41" s="304" t="s">
        <v>17</v>
      </c>
      <c r="C41" s="310" t="s">
        <v>57</v>
      </c>
      <c r="D41" s="341">
        <v>0.05</v>
      </c>
      <c r="E41" s="300"/>
      <c r="F41" s="312"/>
      <c r="G41" s="308"/>
      <c r="H41" s="311"/>
    </row>
    <row r="42" spans="1:8" ht="14.4" x14ac:dyDescent="0.3">
      <c r="A42" s="305"/>
      <c r="B42" s="304"/>
      <c r="C42" s="305"/>
      <c r="D42" s="340"/>
      <c r="E42" s="300"/>
      <c r="F42" s="306"/>
      <c r="G42" s="300"/>
      <c r="H42" s="300"/>
    </row>
    <row r="43" spans="1:8" ht="15" thickBot="1" x14ac:dyDescent="0.35">
      <c r="A43" s="298"/>
      <c r="B43" s="300"/>
      <c r="C43" s="300"/>
      <c r="D43" s="298"/>
      <c r="E43" s="300"/>
      <c r="F43" s="300"/>
      <c r="G43" s="300"/>
      <c r="H43" s="300"/>
    </row>
    <row r="44" spans="1:8" ht="14.4" x14ac:dyDescent="0.25">
      <c r="A44" s="314"/>
      <c r="B44" s="315" t="s">
        <v>98</v>
      </c>
      <c r="C44" s="316"/>
      <c r="D44" s="342"/>
      <c r="E44" s="316"/>
      <c r="F44" s="317"/>
      <c r="G44" s="314"/>
      <c r="H44" s="314"/>
    </row>
    <row r="45" spans="1:8" ht="14.4" x14ac:dyDescent="0.25">
      <c r="A45" s="314"/>
      <c r="B45" s="318"/>
      <c r="C45" s="314"/>
      <c r="D45" s="324"/>
      <c r="E45" s="314"/>
      <c r="F45" s="319"/>
      <c r="G45" s="314"/>
      <c r="H45" s="314"/>
    </row>
    <row r="46" spans="1:8" ht="28.8" x14ac:dyDescent="0.3">
      <c r="A46" s="314"/>
      <c r="B46" s="320" t="s">
        <v>40</v>
      </c>
      <c r="C46" s="321" t="s">
        <v>41</v>
      </c>
      <c r="D46" s="321" t="s">
        <v>86</v>
      </c>
      <c r="E46" s="321" t="s">
        <v>85</v>
      </c>
      <c r="F46" s="322" t="s">
        <v>88</v>
      </c>
      <c r="G46" s="300"/>
      <c r="H46" s="300"/>
    </row>
    <row r="47" spans="1:8" ht="14.4" x14ac:dyDescent="0.3">
      <c r="A47" s="314"/>
      <c r="B47" s="323" t="s">
        <v>46</v>
      </c>
      <c r="C47" s="324" t="s">
        <v>47</v>
      </c>
      <c r="D47" s="343">
        <v>600</v>
      </c>
      <c r="E47" s="325">
        <v>10</v>
      </c>
      <c r="F47" s="326">
        <f t="shared" ref="F47:F52" si="0">D47*E47</f>
        <v>6000</v>
      </c>
      <c r="G47" s="300"/>
      <c r="H47" s="300"/>
    </row>
    <row r="48" spans="1:8" ht="14.4" x14ac:dyDescent="0.3">
      <c r="A48" s="314"/>
      <c r="B48" s="323" t="s">
        <v>48</v>
      </c>
      <c r="C48" s="324" t="s">
        <v>49</v>
      </c>
      <c r="D48" s="343">
        <v>600</v>
      </c>
      <c r="E48" s="325">
        <v>1</v>
      </c>
      <c r="F48" s="326">
        <f t="shared" si="0"/>
        <v>600</v>
      </c>
      <c r="G48" s="300"/>
      <c r="H48" s="300"/>
    </row>
    <row r="49" spans="1:8" ht="14.4" x14ac:dyDescent="0.3">
      <c r="A49" s="314"/>
      <c r="B49" s="323" t="s">
        <v>50</v>
      </c>
      <c r="C49" s="324" t="s">
        <v>51</v>
      </c>
      <c r="D49" s="343">
        <f>D10</f>
        <v>200</v>
      </c>
      <c r="E49" s="325">
        <v>7</v>
      </c>
      <c r="F49" s="326">
        <f t="shared" si="0"/>
        <v>1400</v>
      </c>
      <c r="G49" s="300"/>
      <c r="H49" s="300"/>
    </row>
    <row r="50" spans="1:8" ht="14.4" x14ac:dyDescent="0.3">
      <c r="A50" s="314"/>
      <c r="B50" s="323" t="s">
        <v>52</v>
      </c>
      <c r="C50" s="324" t="s">
        <v>53</v>
      </c>
      <c r="D50" s="343">
        <f>D11</f>
        <v>120</v>
      </c>
      <c r="E50" s="325">
        <v>3</v>
      </c>
      <c r="F50" s="326">
        <f t="shared" si="0"/>
        <v>360</v>
      </c>
      <c r="G50" s="300"/>
      <c r="H50" s="300"/>
    </row>
    <row r="51" spans="1:8" ht="14.4" x14ac:dyDescent="0.3">
      <c r="A51" s="314"/>
      <c r="B51" s="323" t="s">
        <v>54</v>
      </c>
      <c r="C51" s="324" t="s">
        <v>53</v>
      </c>
      <c r="D51" s="343">
        <f>D12</f>
        <v>150</v>
      </c>
      <c r="E51" s="325">
        <v>3</v>
      </c>
      <c r="F51" s="326">
        <f t="shared" si="0"/>
        <v>450</v>
      </c>
      <c r="G51" s="300"/>
      <c r="H51" s="300"/>
    </row>
    <row r="52" spans="1:8" ht="14.4" x14ac:dyDescent="0.3">
      <c r="A52" s="314"/>
      <c r="B52" s="323" t="s">
        <v>55</v>
      </c>
      <c r="C52" s="324" t="s">
        <v>56</v>
      </c>
      <c r="D52" s="343">
        <f>D13</f>
        <v>15</v>
      </c>
      <c r="E52" s="325">
        <v>50</v>
      </c>
      <c r="F52" s="326">
        <f t="shared" si="0"/>
        <v>750</v>
      </c>
      <c r="G52" s="300"/>
      <c r="H52" s="300"/>
    </row>
    <row r="53" spans="1:8" ht="14.4" x14ac:dyDescent="0.3">
      <c r="A53" s="314"/>
      <c r="B53" s="323" t="s">
        <v>17</v>
      </c>
      <c r="C53" s="324" t="s">
        <v>57</v>
      </c>
      <c r="D53" s="344">
        <f>D14</f>
        <v>0.05</v>
      </c>
      <c r="E53" s="325">
        <v>1</v>
      </c>
      <c r="F53" s="327">
        <f>SUM(F47:F52)*D53</f>
        <v>478</v>
      </c>
      <c r="G53" s="300"/>
      <c r="H53" s="300"/>
    </row>
    <row r="54" spans="1:8" ht="15" thickBot="1" x14ac:dyDescent="0.35">
      <c r="A54" s="314"/>
      <c r="B54" s="328" t="s">
        <v>0</v>
      </c>
      <c r="C54" s="329"/>
      <c r="D54" s="345"/>
      <c r="E54" s="329"/>
      <c r="F54" s="330">
        <f>ROUND(SUM(F47:F53),-2)</f>
        <v>10000</v>
      </c>
      <c r="G54" s="300"/>
      <c r="H54" s="300"/>
    </row>
    <row r="55" spans="1:8" ht="15" thickBot="1" x14ac:dyDescent="0.35">
      <c r="A55" s="298"/>
      <c r="B55" s="300"/>
      <c r="C55" s="300"/>
      <c r="D55" s="298"/>
      <c r="E55" s="300"/>
      <c r="F55" s="300"/>
      <c r="G55" s="300"/>
      <c r="H55" s="300"/>
    </row>
    <row r="56" spans="1:8" ht="14.4" x14ac:dyDescent="0.3">
      <c r="A56" s="298"/>
      <c r="B56" s="315" t="s">
        <v>99</v>
      </c>
      <c r="C56" s="316"/>
      <c r="D56" s="342"/>
      <c r="E56" s="316"/>
      <c r="F56" s="316"/>
      <c r="G56" s="317"/>
      <c r="H56" s="314"/>
    </row>
    <row r="57" spans="1:8" ht="14.4" x14ac:dyDescent="0.3">
      <c r="A57" s="298"/>
      <c r="B57" s="318"/>
      <c r="C57" s="314"/>
      <c r="D57" s="324"/>
      <c r="E57" s="314"/>
      <c r="F57" s="314"/>
      <c r="G57" s="319"/>
      <c r="H57" s="314"/>
    </row>
    <row r="58" spans="1:8" ht="14.4" x14ac:dyDescent="0.3">
      <c r="A58" s="298"/>
      <c r="B58" s="331" t="s">
        <v>89</v>
      </c>
      <c r="C58" s="332">
        <v>3</v>
      </c>
      <c r="D58" s="324"/>
      <c r="E58" s="314"/>
      <c r="F58" s="314"/>
      <c r="G58" s="319"/>
      <c r="H58" s="314"/>
    </row>
    <row r="59" spans="1:8" ht="14.4" x14ac:dyDescent="0.3">
      <c r="A59" s="298"/>
      <c r="B59" s="331" t="s">
        <v>90</v>
      </c>
      <c r="C59" s="332">
        <v>20</v>
      </c>
      <c r="D59" s="324"/>
      <c r="E59" s="314"/>
      <c r="F59" s="314"/>
      <c r="G59" s="319"/>
      <c r="H59" s="314"/>
    </row>
    <row r="60" spans="1:8" ht="14.4" x14ac:dyDescent="0.3">
      <c r="A60" s="298"/>
      <c r="B60" s="331" t="s">
        <v>93</v>
      </c>
      <c r="C60" s="332">
        <v>14</v>
      </c>
      <c r="D60" s="324"/>
      <c r="E60" s="314"/>
      <c r="F60" s="314"/>
      <c r="G60" s="319"/>
      <c r="H60" s="314"/>
    </row>
    <row r="61" spans="1:8" ht="14.4" x14ac:dyDescent="0.3">
      <c r="A61" s="298"/>
      <c r="B61" s="331" t="s">
        <v>91</v>
      </c>
      <c r="C61" s="332">
        <v>2</v>
      </c>
      <c r="D61" s="324"/>
      <c r="E61" s="314"/>
      <c r="F61" s="314"/>
      <c r="G61" s="319"/>
      <c r="H61" s="314"/>
    </row>
    <row r="62" spans="1:8" ht="14.4" x14ac:dyDescent="0.3">
      <c r="A62" s="298"/>
      <c r="B62" s="318"/>
      <c r="C62" s="314"/>
      <c r="D62" s="324"/>
      <c r="E62" s="314"/>
      <c r="F62" s="314"/>
      <c r="G62" s="319"/>
      <c r="H62" s="314"/>
    </row>
    <row r="63" spans="1:8" ht="28.8" x14ac:dyDescent="0.3">
      <c r="A63" s="298"/>
      <c r="B63" s="320" t="s">
        <v>40</v>
      </c>
      <c r="C63" s="321" t="s">
        <v>41</v>
      </c>
      <c r="D63" s="321" t="s">
        <v>86</v>
      </c>
      <c r="E63" s="321" t="s">
        <v>85</v>
      </c>
      <c r="F63" s="321" t="s">
        <v>92</v>
      </c>
      <c r="G63" s="322" t="s">
        <v>87</v>
      </c>
      <c r="H63" s="314"/>
    </row>
    <row r="64" spans="1:8" ht="14.4" x14ac:dyDescent="0.3">
      <c r="A64" s="298"/>
      <c r="B64" s="323" t="s">
        <v>58</v>
      </c>
      <c r="C64" s="324" t="s">
        <v>49</v>
      </c>
      <c r="D64" s="343">
        <f t="shared" ref="D64:D70" si="1">D17</f>
        <v>20</v>
      </c>
      <c r="E64" s="325">
        <f>C60</f>
        <v>14</v>
      </c>
      <c r="F64" s="314"/>
      <c r="G64" s="326">
        <f>D64*E64</f>
        <v>280</v>
      </c>
      <c r="H64" s="314"/>
    </row>
    <row r="65" spans="1:8" ht="14.4" x14ac:dyDescent="0.3">
      <c r="A65" s="298"/>
      <c r="B65" s="323" t="s">
        <v>59</v>
      </c>
      <c r="C65" s="324" t="s">
        <v>60</v>
      </c>
      <c r="D65" s="343">
        <f t="shared" si="1"/>
        <v>60</v>
      </c>
      <c r="E65" s="325">
        <f>C60</f>
        <v>14</v>
      </c>
      <c r="F65" s="314">
        <f>C$58</f>
        <v>3</v>
      </c>
      <c r="G65" s="326">
        <f>D65*E65*F65</f>
        <v>2520</v>
      </c>
      <c r="H65" s="314"/>
    </row>
    <row r="66" spans="1:8" ht="14.4" x14ac:dyDescent="0.3">
      <c r="A66" s="298"/>
      <c r="B66" s="323" t="s">
        <v>61</v>
      </c>
      <c r="C66" s="324" t="s">
        <v>62</v>
      </c>
      <c r="D66" s="343">
        <f t="shared" si="1"/>
        <v>12</v>
      </c>
      <c r="E66" s="325">
        <f>C59+C61</f>
        <v>22</v>
      </c>
      <c r="F66" s="314">
        <f>C$58</f>
        <v>3</v>
      </c>
      <c r="G66" s="326">
        <f>D66*E66*F66</f>
        <v>792</v>
      </c>
      <c r="H66" s="314"/>
    </row>
    <row r="67" spans="1:8" ht="14.4" x14ac:dyDescent="0.3">
      <c r="A67" s="298"/>
      <c r="B67" s="323" t="s">
        <v>63</v>
      </c>
      <c r="C67" s="324" t="s">
        <v>62</v>
      </c>
      <c r="D67" s="343">
        <f t="shared" si="1"/>
        <v>80</v>
      </c>
      <c r="E67" s="325">
        <f>C61</f>
        <v>2</v>
      </c>
      <c r="F67" s="314">
        <f>C$58</f>
        <v>3</v>
      </c>
      <c r="G67" s="326">
        <f>D67*E67*F67</f>
        <v>480</v>
      </c>
      <c r="H67" s="314"/>
    </row>
    <row r="68" spans="1:8" ht="14.4" x14ac:dyDescent="0.3">
      <c r="A68" s="298"/>
      <c r="B68" s="323" t="s">
        <v>64</v>
      </c>
      <c r="C68" s="324" t="s">
        <v>65</v>
      </c>
      <c r="D68" s="343">
        <f t="shared" si="1"/>
        <v>8</v>
      </c>
      <c r="E68" s="325">
        <f>C59</f>
        <v>20</v>
      </c>
      <c r="F68" s="314"/>
      <c r="G68" s="326">
        <f>D68*E68</f>
        <v>160</v>
      </c>
      <c r="H68" s="314"/>
    </row>
    <row r="69" spans="1:8" ht="14.4" x14ac:dyDescent="0.3">
      <c r="A69" s="298"/>
      <c r="B69" s="323" t="s">
        <v>66</v>
      </c>
      <c r="C69" s="324" t="s">
        <v>53</v>
      </c>
      <c r="D69" s="343">
        <f t="shared" si="1"/>
        <v>30</v>
      </c>
      <c r="E69" s="325">
        <v>1</v>
      </c>
      <c r="F69" s="314">
        <f>C58+1</f>
        <v>4</v>
      </c>
      <c r="G69" s="326">
        <f>D69*E69*F69</f>
        <v>120</v>
      </c>
      <c r="H69" s="314"/>
    </row>
    <row r="70" spans="1:8" ht="14.4" x14ac:dyDescent="0.3">
      <c r="A70" s="298"/>
      <c r="B70" s="323" t="s">
        <v>17</v>
      </c>
      <c r="C70" s="324" t="s">
        <v>57</v>
      </c>
      <c r="D70" s="344">
        <f t="shared" si="1"/>
        <v>0.05</v>
      </c>
      <c r="E70" s="314">
        <v>1</v>
      </c>
      <c r="F70" s="314"/>
      <c r="G70" s="327">
        <f>SUM(G64:G69)*D70</f>
        <v>217.60000000000002</v>
      </c>
      <c r="H70" s="314"/>
    </row>
    <row r="71" spans="1:8" ht="15" thickBot="1" x14ac:dyDescent="0.35">
      <c r="A71" s="298"/>
      <c r="B71" s="328" t="s">
        <v>0</v>
      </c>
      <c r="C71" s="329"/>
      <c r="D71" s="345"/>
      <c r="E71" s="329"/>
      <c r="F71" s="329"/>
      <c r="G71" s="330">
        <f>ROUND(SUM(G64:G70),-2)</f>
        <v>4600</v>
      </c>
      <c r="H71" s="314"/>
    </row>
    <row r="72" spans="1:8" ht="15" thickBot="1" x14ac:dyDescent="0.35">
      <c r="A72" s="298"/>
      <c r="B72" s="300"/>
      <c r="C72" s="300"/>
      <c r="D72" s="298"/>
      <c r="E72" s="300"/>
      <c r="F72" s="300"/>
      <c r="G72" s="300"/>
      <c r="H72" s="300"/>
    </row>
    <row r="73" spans="1:8" ht="14.4" x14ac:dyDescent="0.3">
      <c r="A73" s="298"/>
      <c r="B73" s="315" t="s">
        <v>97</v>
      </c>
      <c r="C73" s="316"/>
      <c r="D73" s="342"/>
      <c r="E73" s="316"/>
      <c r="F73" s="316"/>
      <c r="G73" s="317"/>
      <c r="H73" s="300"/>
    </row>
    <row r="74" spans="1:8" ht="14.4" x14ac:dyDescent="0.3">
      <c r="A74" s="298"/>
      <c r="B74" s="318"/>
      <c r="C74" s="314"/>
      <c r="D74" s="324"/>
      <c r="E74" s="314"/>
      <c r="F74" s="314"/>
      <c r="G74" s="319"/>
      <c r="H74" s="300"/>
    </row>
    <row r="75" spans="1:8" ht="14.4" x14ac:dyDescent="0.3">
      <c r="A75" s="298"/>
      <c r="B75" s="331" t="s">
        <v>89</v>
      </c>
      <c r="C75" s="332">
        <v>2</v>
      </c>
      <c r="D75" s="324"/>
      <c r="E75" s="314"/>
      <c r="F75" s="314"/>
      <c r="G75" s="319"/>
      <c r="H75" s="300"/>
    </row>
    <row r="76" spans="1:8" ht="14.4" x14ac:dyDescent="0.3">
      <c r="A76" s="298"/>
      <c r="B76" s="331" t="s">
        <v>90</v>
      </c>
      <c r="C76" s="332">
        <v>15</v>
      </c>
      <c r="D76" s="324"/>
      <c r="E76" s="314"/>
      <c r="F76" s="314"/>
      <c r="G76" s="319"/>
      <c r="H76" s="300"/>
    </row>
    <row r="77" spans="1:8" ht="14.4" x14ac:dyDescent="0.3">
      <c r="A77" s="298"/>
      <c r="B77" s="331" t="s">
        <v>96</v>
      </c>
      <c r="C77" s="332">
        <v>10</v>
      </c>
      <c r="D77" s="324"/>
      <c r="E77" s="314"/>
      <c r="F77" s="314"/>
      <c r="G77" s="319"/>
      <c r="H77" s="300"/>
    </row>
    <row r="78" spans="1:8" ht="14.4" x14ac:dyDescent="0.3">
      <c r="A78" s="298"/>
      <c r="B78" s="331" t="s">
        <v>91</v>
      </c>
      <c r="C78" s="332">
        <v>1</v>
      </c>
      <c r="D78" s="324"/>
      <c r="E78" s="314"/>
      <c r="F78" s="314"/>
      <c r="G78" s="319"/>
      <c r="H78" s="300"/>
    </row>
    <row r="79" spans="1:8" ht="14.4" x14ac:dyDescent="0.3">
      <c r="A79" s="298"/>
      <c r="B79" s="318"/>
      <c r="C79" s="314"/>
      <c r="D79" s="324"/>
      <c r="E79" s="314"/>
      <c r="F79" s="314"/>
      <c r="G79" s="319"/>
      <c r="H79" s="300"/>
    </row>
    <row r="80" spans="1:8" ht="28.8" x14ac:dyDescent="0.3">
      <c r="A80" s="298"/>
      <c r="B80" s="320" t="s">
        <v>40</v>
      </c>
      <c r="C80" s="321" t="s">
        <v>41</v>
      </c>
      <c r="D80" s="321" t="s">
        <v>86</v>
      </c>
      <c r="E80" s="321" t="s">
        <v>85</v>
      </c>
      <c r="F80" s="321" t="s">
        <v>92</v>
      </c>
      <c r="G80" s="322" t="s">
        <v>87</v>
      </c>
      <c r="H80" s="300"/>
    </row>
    <row r="81" spans="1:8" ht="14.4" x14ac:dyDescent="0.3">
      <c r="A81" s="298"/>
      <c r="B81" s="323" t="s">
        <v>58</v>
      </c>
      <c r="C81" s="324" t="s">
        <v>49</v>
      </c>
      <c r="D81" s="343">
        <f t="shared" ref="D81:D87" si="2">D26</f>
        <v>10</v>
      </c>
      <c r="E81" s="325">
        <f>C77</f>
        <v>10</v>
      </c>
      <c r="F81" s="314"/>
      <c r="G81" s="326">
        <f>D81*E81</f>
        <v>100</v>
      </c>
      <c r="H81" s="300"/>
    </row>
    <row r="82" spans="1:8" ht="14.4" x14ac:dyDescent="0.3">
      <c r="A82" s="298"/>
      <c r="B82" s="323" t="s">
        <v>59</v>
      </c>
      <c r="C82" s="324" t="s">
        <v>60</v>
      </c>
      <c r="D82" s="343">
        <f t="shared" si="2"/>
        <v>60</v>
      </c>
      <c r="E82" s="325">
        <f>C77</f>
        <v>10</v>
      </c>
      <c r="F82" s="314">
        <f>C$58</f>
        <v>3</v>
      </c>
      <c r="G82" s="326">
        <f>D82*E82*F82</f>
        <v>1800</v>
      </c>
      <c r="H82" s="300"/>
    </row>
    <row r="83" spans="1:8" ht="14.4" x14ac:dyDescent="0.3">
      <c r="A83" s="298"/>
      <c r="B83" s="323" t="s">
        <v>61</v>
      </c>
      <c r="C83" s="324" t="s">
        <v>62</v>
      </c>
      <c r="D83" s="343">
        <f t="shared" si="2"/>
        <v>10</v>
      </c>
      <c r="E83" s="325">
        <f>C76+C78</f>
        <v>16</v>
      </c>
      <c r="F83" s="314">
        <f>C$58</f>
        <v>3</v>
      </c>
      <c r="G83" s="326">
        <f>D83*E83*F83</f>
        <v>480</v>
      </c>
      <c r="H83" s="300"/>
    </row>
    <row r="84" spans="1:8" ht="14.4" x14ac:dyDescent="0.3">
      <c r="A84" s="298"/>
      <c r="B84" s="323" t="s">
        <v>63</v>
      </c>
      <c r="C84" s="324" t="s">
        <v>62</v>
      </c>
      <c r="D84" s="343">
        <f t="shared" si="2"/>
        <v>80</v>
      </c>
      <c r="E84" s="325">
        <f>C78</f>
        <v>1</v>
      </c>
      <c r="F84" s="314">
        <f>C$58</f>
        <v>3</v>
      </c>
      <c r="G84" s="326">
        <f>D84*E84*F84</f>
        <v>240</v>
      </c>
      <c r="H84" s="300"/>
    </row>
    <row r="85" spans="1:8" ht="14.4" x14ac:dyDescent="0.3">
      <c r="A85" s="298"/>
      <c r="B85" s="323" t="s">
        <v>64</v>
      </c>
      <c r="C85" s="324" t="s">
        <v>65</v>
      </c>
      <c r="D85" s="343">
        <f t="shared" si="2"/>
        <v>5</v>
      </c>
      <c r="E85" s="325">
        <f>C76</f>
        <v>15</v>
      </c>
      <c r="F85" s="314"/>
      <c r="G85" s="326">
        <f>D85*E85</f>
        <v>75</v>
      </c>
      <c r="H85" s="300"/>
    </row>
    <row r="86" spans="1:8" ht="14.4" x14ac:dyDescent="0.3">
      <c r="A86" s="298"/>
      <c r="B86" s="323" t="s">
        <v>66</v>
      </c>
      <c r="C86" s="324" t="s">
        <v>53</v>
      </c>
      <c r="D86" s="343">
        <f t="shared" si="2"/>
        <v>20</v>
      </c>
      <c r="E86" s="325">
        <v>1</v>
      </c>
      <c r="F86" s="314">
        <f>C75+1</f>
        <v>3</v>
      </c>
      <c r="G86" s="326">
        <f>D86*E86*F86</f>
        <v>60</v>
      </c>
      <c r="H86" s="300"/>
    </row>
    <row r="87" spans="1:8" ht="14.4" x14ac:dyDescent="0.3">
      <c r="A87" s="298"/>
      <c r="B87" s="323" t="s">
        <v>17</v>
      </c>
      <c r="C87" s="324" t="s">
        <v>57</v>
      </c>
      <c r="D87" s="346">
        <f t="shared" si="2"/>
        <v>0.05</v>
      </c>
      <c r="E87" s="314">
        <v>1</v>
      </c>
      <c r="F87" s="314"/>
      <c r="G87" s="327">
        <f>SUM(G81:G86)*D87</f>
        <v>137.75</v>
      </c>
      <c r="H87" s="300"/>
    </row>
    <row r="88" spans="1:8" ht="15" thickBot="1" x14ac:dyDescent="0.35">
      <c r="A88" s="298"/>
      <c r="B88" s="328" t="s">
        <v>0</v>
      </c>
      <c r="C88" s="329"/>
      <c r="D88" s="345"/>
      <c r="E88" s="329"/>
      <c r="F88" s="329"/>
      <c r="G88" s="330">
        <f>ROUND(SUM(G81:G87),-2)</f>
        <v>2900</v>
      </c>
      <c r="H88" s="300"/>
    </row>
    <row r="89" spans="1:8" ht="15" thickBot="1" x14ac:dyDescent="0.35">
      <c r="A89" s="298"/>
      <c r="B89" s="300"/>
      <c r="C89" s="300"/>
      <c r="D89" s="298"/>
      <c r="E89" s="300"/>
      <c r="F89" s="300"/>
      <c r="G89" s="300"/>
      <c r="H89" s="300"/>
    </row>
    <row r="90" spans="1:8" ht="14.4" x14ac:dyDescent="0.3">
      <c r="A90" s="298"/>
      <c r="B90" s="315" t="s">
        <v>100</v>
      </c>
      <c r="C90" s="316"/>
      <c r="D90" s="342"/>
      <c r="E90" s="316"/>
      <c r="F90" s="317"/>
      <c r="G90" s="314"/>
      <c r="H90" s="314"/>
    </row>
    <row r="91" spans="1:8" ht="14.4" x14ac:dyDescent="0.3">
      <c r="A91" s="298"/>
      <c r="B91" s="333"/>
      <c r="C91" s="314"/>
      <c r="D91" s="324"/>
      <c r="E91" s="314"/>
      <c r="F91" s="319"/>
      <c r="G91" s="314"/>
      <c r="H91" s="314"/>
    </row>
    <row r="92" spans="1:8" ht="28.8" x14ac:dyDescent="0.3">
      <c r="A92" s="298"/>
      <c r="B92" s="320" t="s">
        <v>40</v>
      </c>
      <c r="C92" s="321" t="s">
        <v>41</v>
      </c>
      <c r="D92" s="321" t="s">
        <v>86</v>
      </c>
      <c r="E92" s="321" t="s">
        <v>85</v>
      </c>
      <c r="F92" s="322" t="s">
        <v>87</v>
      </c>
      <c r="G92" s="314"/>
      <c r="H92" s="300"/>
    </row>
    <row r="93" spans="1:8" ht="14.4" x14ac:dyDescent="0.3">
      <c r="A93" s="298"/>
      <c r="B93" s="323" t="s">
        <v>48</v>
      </c>
      <c r="C93" s="324" t="s">
        <v>49</v>
      </c>
      <c r="D93" s="343">
        <f t="shared" ref="D93:D99" si="3">D35</f>
        <v>800</v>
      </c>
      <c r="E93" s="325">
        <v>1</v>
      </c>
      <c r="F93" s="326">
        <f t="shared" ref="F93:F98" si="4">D93*E93</f>
        <v>800</v>
      </c>
      <c r="G93" s="314"/>
      <c r="H93" s="300"/>
    </row>
    <row r="94" spans="1:8" ht="14.4" x14ac:dyDescent="0.3">
      <c r="A94" s="298"/>
      <c r="B94" s="323" t="s">
        <v>68</v>
      </c>
      <c r="C94" s="324" t="s">
        <v>69</v>
      </c>
      <c r="D94" s="343">
        <f t="shared" si="3"/>
        <v>160</v>
      </c>
      <c r="E94" s="325">
        <v>6</v>
      </c>
      <c r="F94" s="326">
        <f t="shared" si="4"/>
        <v>960</v>
      </c>
      <c r="G94" s="314"/>
      <c r="H94" s="300"/>
    </row>
    <row r="95" spans="1:8" ht="14.4" x14ac:dyDescent="0.3">
      <c r="A95" s="298"/>
      <c r="B95" s="323" t="s">
        <v>70</v>
      </c>
      <c r="C95" s="324" t="s">
        <v>53</v>
      </c>
      <c r="D95" s="343">
        <f t="shared" si="3"/>
        <v>80</v>
      </c>
      <c r="E95" s="325">
        <v>7</v>
      </c>
      <c r="F95" s="326">
        <f t="shared" si="4"/>
        <v>560</v>
      </c>
      <c r="G95" s="314"/>
      <c r="H95" s="300"/>
    </row>
    <row r="96" spans="1:8" ht="14.4" x14ac:dyDescent="0.3">
      <c r="A96" s="298"/>
      <c r="B96" s="323" t="s">
        <v>71</v>
      </c>
      <c r="C96" s="324" t="s">
        <v>72</v>
      </c>
      <c r="D96" s="343">
        <f t="shared" si="3"/>
        <v>1500</v>
      </c>
      <c r="E96" s="325">
        <v>1</v>
      </c>
      <c r="F96" s="326">
        <f t="shared" si="4"/>
        <v>1500</v>
      </c>
      <c r="G96" s="314"/>
      <c r="H96" s="300"/>
    </row>
    <row r="97" spans="1:8" ht="14.4" x14ac:dyDescent="0.3">
      <c r="A97" s="298"/>
      <c r="B97" s="323" t="s">
        <v>73</v>
      </c>
      <c r="C97" s="324" t="s">
        <v>72</v>
      </c>
      <c r="D97" s="343">
        <f t="shared" si="3"/>
        <v>30</v>
      </c>
      <c r="E97" s="325">
        <v>1</v>
      </c>
      <c r="F97" s="326">
        <f t="shared" si="4"/>
        <v>30</v>
      </c>
      <c r="G97" s="314"/>
      <c r="H97" s="300"/>
    </row>
    <row r="98" spans="1:8" ht="14.4" x14ac:dyDescent="0.3">
      <c r="A98" s="298"/>
      <c r="B98" s="323" t="s">
        <v>74</v>
      </c>
      <c r="C98" s="324" t="s">
        <v>72</v>
      </c>
      <c r="D98" s="343">
        <f t="shared" si="3"/>
        <v>70</v>
      </c>
      <c r="E98" s="325">
        <v>1</v>
      </c>
      <c r="F98" s="326">
        <f t="shared" si="4"/>
        <v>70</v>
      </c>
      <c r="G98" s="314"/>
      <c r="H98" s="300"/>
    </row>
    <row r="99" spans="1:8" ht="14.4" x14ac:dyDescent="0.3">
      <c r="A99" s="298"/>
      <c r="B99" s="323" t="s">
        <v>17</v>
      </c>
      <c r="C99" s="324" t="s">
        <v>57</v>
      </c>
      <c r="D99" s="346">
        <f t="shared" si="3"/>
        <v>0.05</v>
      </c>
      <c r="E99" s="314">
        <v>1</v>
      </c>
      <c r="F99" s="327">
        <f>SUM(F93:F98)*D99</f>
        <v>196</v>
      </c>
      <c r="G99" s="314"/>
      <c r="H99" s="300"/>
    </row>
    <row r="100" spans="1:8" ht="15" thickBot="1" x14ac:dyDescent="0.35">
      <c r="A100" s="298"/>
      <c r="B100" s="328" t="s">
        <v>0</v>
      </c>
      <c r="C100" s="329"/>
      <c r="D100" s="345"/>
      <c r="E100" s="329"/>
      <c r="F100" s="330">
        <f>ROUND(SUM(F93:F99),-2)</f>
        <v>4100</v>
      </c>
      <c r="G100" s="314"/>
      <c r="H100" s="300"/>
    </row>
    <row r="101" spans="1:8" ht="15" thickBot="1" x14ac:dyDescent="0.35">
      <c r="A101" s="298"/>
      <c r="B101" s="300"/>
      <c r="C101" s="300"/>
      <c r="D101" s="298"/>
      <c r="E101" s="300"/>
      <c r="F101" s="300"/>
      <c r="G101" s="300"/>
      <c r="H101" s="300"/>
    </row>
    <row r="102" spans="1:8" ht="14.4" x14ac:dyDescent="0.3">
      <c r="A102" s="298"/>
      <c r="B102" s="315" t="s">
        <v>101</v>
      </c>
      <c r="C102" s="316"/>
      <c r="D102" s="342"/>
      <c r="E102" s="316"/>
      <c r="F102" s="317"/>
      <c r="G102" s="300"/>
      <c r="H102" s="300"/>
    </row>
    <row r="103" spans="1:8" ht="14.4" x14ac:dyDescent="0.3">
      <c r="A103" s="298"/>
      <c r="B103" s="333"/>
      <c r="C103" s="314"/>
      <c r="D103" s="324"/>
      <c r="E103" s="314"/>
      <c r="F103" s="319"/>
      <c r="G103" s="300"/>
      <c r="H103" s="300"/>
    </row>
    <row r="104" spans="1:8" ht="28.8" x14ac:dyDescent="0.3">
      <c r="A104" s="298"/>
      <c r="B104" s="320" t="s">
        <v>40</v>
      </c>
      <c r="C104" s="321" t="s">
        <v>41</v>
      </c>
      <c r="D104" s="321" t="s">
        <v>86</v>
      </c>
      <c r="E104" s="321" t="s">
        <v>85</v>
      </c>
      <c r="F104" s="322" t="s">
        <v>87</v>
      </c>
      <c r="G104" s="300"/>
      <c r="H104" s="300"/>
    </row>
    <row r="105" spans="1:8" ht="14.4" x14ac:dyDescent="0.3">
      <c r="A105" s="298"/>
      <c r="B105" s="323" t="s">
        <v>48</v>
      </c>
      <c r="C105" s="324" t="s">
        <v>49</v>
      </c>
      <c r="D105" s="343">
        <f t="shared" ref="D105:D111" si="5">D35</f>
        <v>800</v>
      </c>
      <c r="E105" s="325">
        <v>1</v>
      </c>
      <c r="F105" s="326">
        <f t="shared" ref="F105:F110" si="6">D105*E105</f>
        <v>800</v>
      </c>
      <c r="G105" s="300"/>
      <c r="H105" s="300"/>
    </row>
    <row r="106" spans="1:8" ht="14.4" x14ac:dyDescent="0.3">
      <c r="A106" s="298"/>
      <c r="B106" s="323" t="s">
        <v>68</v>
      </c>
      <c r="C106" s="324" t="s">
        <v>69</v>
      </c>
      <c r="D106" s="343">
        <f t="shared" si="5"/>
        <v>160</v>
      </c>
      <c r="E106" s="325">
        <v>4</v>
      </c>
      <c r="F106" s="326">
        <f t="shared" si="6"/>
        <v>640</v>
      </c>
      <c r="G106" s="300"/>
      <c r="H106" s="300"/>
    </row>
    <row r="107" spans="1:8" ht="14.4" x14ac:dyDescent="0.3">
      <c r="A107" s="298"/>
      <c r="B107" s="323" t="s">
        <v>70</v>
      </c>
      <c r="C107" s="324" t="s">
        <v>53</v>
      </c>
      <c r="D107" s="343">
        <f t="shared" si="5"/>
        <v>80</v>
      </c>
      <c r="E107" s="325">
        <v>5</v>
      </c>
      <c r="F107" s="326">
        <f t="shared" si="6"/>
        <v>400</v>
      </c>
      <c r="G107" s="300"/>
      <c r="H107" s="300"/>
    </row>
    <row r="108" spans="1:8" ht="14.4" x14ac:dyDescent="0.3">
      <c r="A108" s="298"/>
      <c r="B108" s="323" t="s">
        <v>71</v>
      </c>
      <c r="C108" s="324" t="s">
        <v>72</v>
      </c>
      <c r="D108" s="343">
        <f t="shared" si="5"/>
        <v>1500</v>
      </c>
      <c r="E108" s="325">
        <v>0</v>
      </c>
      <c r="F108" s="326">
        <f t="shared" si="6"/>
        <v>0</v>
      </c>
      <c r="G108" s="300"/>
      <c r="H108" s="300"/>
    </row>
    <row r="109" spans="1:8" ht="14.4" x14ac:dyDescent="0.3">
      <c r="A109" s="298"/>
      <c r="B109" s="323" t="s">
        <v>73</v>
      </c>
      <c r="C109" s="324" t="s">
        <v>72</v>
      </c>
      <c r="D109" s="343">
        <f t="shared" si="5"/>
        <v>30</v>
      </c>
      <c r="E109" s="325">
        <v>1</v>
      </c>
      <c r="F109" s="326">
        <f t="shared" si="6"/>
        <v>30</v>
      </c>
      <c r="G109" s="300"/>
      <c r="H109" s="300"/>
    </row>
    <row r="110" spans="1:8" ht="14.4" x14ac:dyDescent="0.3">
      <c r="A110" s="298"/>
      <c r="B110" s="323" t="s">
        <v>74</v>
      </c>
      <c r="C110" s="324" t="s">
        <v>72</v>
      </c>
      <c r="D110" s="343">
        <f t="shared" si="5"/>
        <v>70</v>
      </c>
      <c r="E110" s="325">
        <v>1</v>
      </c>
      <c r="F110" s="326">
        <f t="shared" si="6"/>
        <v>70</v>
      </c>
      <c r="G110" s="300"/>
      <c r="H110" s="300"/>
    </row>
    <row r="111" spans="1:8" ht="14.4" x14ac:dyDescent="0.3">
      <c r="A111" s="298"/>
      <c r="B111" s="323" t="s">
        <v>17</v>
      </c>
      <c r="C111" s="324" t="s">
        <v>57</v>
      </c>
      <c r="D111" s="346">
        <f t="shared" si="5"/>
        <v>0.05</v>
      </c>
      <c r="E111" s="314">
        <v>1</v>
      </c>
      <c r="F111" s="327">
        <f>SUM(F105:F110)*D111</f>
        <v>97</v>
      </c>
      <c r="G111" s="300"/>
      <c r="H111" s="300"/>
    </row>
    <row r="112" spans="1:8" ht="15" thickBot="1" x14ac:dyDescent="0.35">
      <c r="A112" s="298"/>
      <c r="B112" s="328" t="s">
        <v>0</v>
      </c>
      <c r="C112" s="329"/>
      <c r="D112" s="345"/>
      <c r="E112" s="329"/>
      <c r="F112" s="330">
        <f>ROUND(SUM(F105:F111),-2)</f>
        <v>2000</v>
      </c>
      <c r="G112" s="300"/>
      <c r="H112" s="300"/>
    </row>
    <row r="113" spans="1:8" ht="15" thickBot="1" x14ac:dyDescent="0.35">
      <c r="A113" s="298"/>
      <c r="B113" s="300"/>
      <c r="C113" s="300"/>
      <c r="D113" s="298"/>
      <c r="E113" s="300"/>
      <c r="F113" s="300"/>
      <c r="G113" s="300"/>
      <c r="H113" s="300"/>
    </row>
    <row r="114" spans="1:8" ht="14.4" x14ac:dyDescent="0.3">
      <c r="A114" s="298"/>
      <c r="B114" s="315" t="s">
        <v>106</v>
      </c>
      <c r="C114" s="316"/>
      <c r="D114" s="342"/>
      <c r="E114" s="316"/>
      <c r="F114" s="316"/>
      <c r="G114" s="317"/>
      <c r="H114" s="314"/>
    </row>
    <row r="115" spans="1:8" ht="14.4" x14ac:dyDescent="0.3">
      <c r="A115" s="298"/>
      <c r="B115" s="318"/>
      <c r="C115" s="314"/>
      <c r="D115" s="324"/>
      <c r="E115" s="314"/>
      <c r="F115" s="314"/>
      <c r="G115" s="319"/>
      <c r="H115" s="314"/>
    </row>
    <row r="116" spans="1:8" ht="14.4" x14ac:dyDescent="0.3">
      <c r="A116" s="298"/>
      <c r="B116" s="331" t="s">
        <v>89</v>
      </c>
      <c r="C116" s="332">
        <v>5</v>
      </c>
      <c r="D116" s="324"/>
      <c r="E116" s="314"/>
      <c r="F116" s="314"/>
      <c r="G116" s="319"/>
      <c r="H116" s="314"/>
    </row>
    <row r="117" spans="1:8" ht="14.4" x14ac:dyDescent="0.3">
      <c r="A117" s="298"/>
      <c r="B117" s="331" t="s">
        <v>90</v>
      </c>
      <c r="C117" s="332">
        <v>3</v>
      </c>
      <c r="D117" s="324"/>
      <c r="E117" s="314"/>
      <c r="F117" s="314"/>
      <c r="G117" s="319"/>
      <c r="H117" s="314"/>
    </row>
    <row r="118" spans="1:8" ht="14.4" x14ac:dyDescent="0.3">
      <c r="A118" s="298"/>
      <c r="B118" s="331" t="s">
        <v>91</v>
      </c>
      <c r="C118" s="332">
        <v>2</v>
      </c>
      <c r="D118" s="324"/>
      <c r="E118" s="314"/>
      <c r="F118" s="314"/>
      <c r="G118" s="319"/>
      <c r="H118" s="314"/>
    </row>
    <row r="119" spans="1:8" ht="14.4" x14ac:dyDescent="0.3">
      <c r="A119" s="298"/>
      <c r="B119" s="318"/>
      <c r="C119" s="314"/>
      <c r="D119" s="324"/>
      <c r="E119" s="314"/>
      <c r="F119" s="314"/>
      <c r="G119" s="319"/>
      <c r="H119" s="314"/>
    </row>
    <row r="120" spans="1:8" ht="28.8" x14ac:dyDescent="0.3">
      <c r="A120" s="298"/>
      <c r="B120" s="320" t="s">
        <v>40</v>
      </c>
      <c r="C120" s="321" t="s">
        <v>41</v>
      </c>
      <c r="D120" s="321" t="s">
        <v>86</v>
      </c>
      <c r="E120" s="321" t="s">
        <v>85</v>
      </c>
      <c r="F120" s="321" t="s">
        <v>92</v>
      </c>
      <c r="G120" s="322" t="s">
        <v>87</v>
      </c>
      <c r="H120" s="314"/>
    </row>
    <row r="121" spans="1:8" ht="14.4" x14ac:dyDescent="0.3">
      <c r="A121" s="298"/>
      <c r="B121" s="323" t="s">
        <v>61</v>
      </c>
      <c r="C121" s="324" t="s">
        <v>62</v>
      </c>
      <c r="D121" s="343">
        <f>D19</f>
        <v>12</v>
      </c>
      <c r="E121" s="325">
        <f>C117+C118</f>
        <v>5</v>
      </c>
      <c r="F121" s="314">
        <f t="shared" ref="F121:F122" si="7">C$116</f>
        <v>5</v>
      </c>
      <c r="G121" s="326">
        <f>D121*E121*F121</f>
        <v>300</v>
      </c>
      <c r="H121" s="314"/>
    </row>
    <row r="122" spans="1:8" ht="14.4" x14ac:dyDescent="0.3">
      <c r="A122" s="298"/>
      <c r="B122" s="323" t="s">
        <v>63</v>
      </c>
      <c r="C122" s="324" t="s">
        <v>62</v>
      </c>
      <c r="D122" s="343">
        <f>D20</f>
        <v>80</v>
      </c>
      <c r="E122" s="325">
        <f>C118</f>
        <v>2</v>
      </c>
      <c r="F122" s="314">
        <f t="shared" si="7"/>
        <v>5</v>
      </c>
      <c r="G122" s="326">
        <f>D122*E122*F122</f>
        <v>800</v>
      </c>
      <c r="H122" s="314"/>
    </row>
    <row r="123" spans="1:8" ht="14.4" x14ac:dyDescent="0.3">
      <c r="A123" s="298"/>
      <c r="B123" s="323" t="s">
        <v>64</v>
      </c>
      <c r="C123" s="324" t="s">
        <v>65</v>
      </c>
      <c r="D123" s="343">
        <f>D21</f>
        <v>8</v>
      </c>
      <c r="E123" s="325">
        <f>C117</f>
        <v>3</v>
      </c>
      <c r="F123" s="314"/>
      <c r="G123" s="326">
        <f>D123*E123</f>
        <v>24</v>
      </c>
      <c r="H123" s="314"/>
    </row>
    <row r="124" spans="1:8" ht="14.4" x14ac:dyDescent="0.3">
      <c r="A124" s="298"/>
      <c r="B124" s="323" t="s">
        <v>66</v>
      </c>
      <c r="C124" s="324" t="s">
        <v>53</v>
      </c>
      <c r="D124" s="343">
        <f>D22</f>
        <v>30</v>
      </c>
      <c r="E124" s="325">
        <v>1</v>
      </c>
      <c r="F124" s="314">
        <f>C116+1</f>
        <v>6</v>
      </c>
      <c r="G124" s="326">
        <f>D124*E124*F124</f>
        <v>180</v>
      </c>
      <c r="H124" s="314"/>
    </row>
    <row r="125" spans="1:8" ht="14.4" x14ac:dyDescent="0.3">
      <c r="A125" s="298"/>
      <c r="B125" s="323" t="s">
        <v>17</v>
      </c>
      <c r="C125" s="324" t="s">
        <v>57</v>
      </c>
      <c r="D125" s="346">
        <f>D23</f>
        <v>0.05</v>
      </c>
      <c r="E125" s="314">
        <v>1</v>
      </c>
      <c r="F125" s="314"/>
      <c r="G125" s="327">
        <f>SUM(G121:G124)*D125</f>
        <v>65.2</v>
      </c>
      <c r="H125" s="314"/>
    </row>
    <row r="126" spans="1:8" ht="14.4" x14ac:dyDescent="0.3">
      <c r="A126" s="298"/>
      <c r="B126" s="334" t="s">
        <v>103</v>
      </c>
      <c r="C126" s="314"/>
      <c r="D126" s="324"/>
      <c r="E126" s="314"/>
      <c r="F126" s="314"/>
      <c r="G126" s="335">
        <f>ROUND(SUM(G121:G125),-1)</f>
        <v>1370</v>
      </c>
      <c r="H126" s="314"/>
    </row>
    <row r="127" spans="1:8" ht="14.4" x14ac:dyDescent="0.3">
      <c r="A127" s="298"/>
      <c r="B127" s="323"/>
      <c r="C127" s="314"/>
      <c r="D127" s="324"/>
      <c r="E127" s="314"/>
      <c r="F127" s="314"/>
      <c r="G127" s="319"/>
      <c r="H127" s="314"/>
    </row>
    <row r="128" spans="1:8" ht="28.8" x14ac:dyDescent="0.3">
      <c r="A128" s="298"/>
      <c r="B128" s="320" t="s">
        <v>40</v>
      </c>
      <c r="C128" s="321" t="s">
        <v>41</v>
      </c>
      <c r="D128" s="321" t="s">
        <v>86</v>
      </c>
      <c r="E128" s="321" t="s">
        <v>85</v>
      </c>
      <c r="F128" s="321"/>
      <c r="G128" s="322" t="s">
        <v>87</v>
      </c>
      <c r="H128" s="314"/>
    </row>
    <row r="129" spans="1:8" ht="14.4" x14ac:dyDescent="0.3">
      <c r="A129" s="298"/>
      <c r="B129" s="323" t="s">
        <v>104</v>
      </c>
      <c r="C129" s="324" t="s">
        <v>47</v>
      </c>
      <c r="D129" s="343">
        <f>D8</f>
        <v>600</v>
      </c>
      <c r="E129" s="325">
        <v>5</v>
      </c>
      <c r="F129" s="314"/>
      <c r="G129" s="326">
        <f t="shared" ref="G129:G134" si="8">D129*E129</f>
        <v>3000</v>
      </c>
      <c r="H129" s="314"/>
    </row>
    <row r="130" spans="1:8" ht="14.4" x14ac:dyDescent="0.3">
      <c r="A130" s="298"/>
      <c r="B130" s="323" t="s">
        <v>48</v>
      </c>
      <c r="C130" s="324" t="s">
        <v>49</v>
      </c>
      <c r="D130" s="343">
        <f t="shared" ref="D130:D135" si="9">D9</f>
        <v>600</v>
      </c>
      <c r="E130" s="325">
        <v>1</v>
      </c>
      <c r="F130" s="314"/>
      <c r="G130" s="326">
        <f t="shared" si="8"/>
        <v>600</v>
      </c>
      <c r="H130" s="314"/>
    </row>
    <row r="131" spans="1:8" ht="14.4" x14ac:dyDescent="0.3">
      <c r="A131" s="298"/>
      <c r="B131" s="323" t="s">
        <v>50</v>
      </c>
      <c r="C131" s="324" t="s">
        <v>51</v>
      </c>
      <c r="D131" s="343">
        <f t="shared" si="9"/>
        <v>200</v>
      </c>
      <c r="E131" s="325">
        <v>6</v>
      </c>
      <c r="F131" s="314"/>
      <c r="G131" s="326">
        <f t="shared" si="8"/>
        <v>1200</v>
      </c>
      <c r="H131" s="314"/>
    </row>
    <row r="132" spans="1:8" ht="14.4" x14ac:dyDescent="0.3">
      <c r="A132" s="298"/>
      <c r="B132" s="323" t="s">
        <v>52</v>
      </c>
      <c r="C132" s="324" t="s">
        <v>53</v>
      </c>
      <c r="D132" s="343">
        <f t="shared" si="9"/>
        <v>120</v>
      </c>
      <c r="E132" s="325">
        <v>3</v>
      </c>
      <c r="F132" s="314"/>
      <c r="G132" s="326">
        <f t="shared" si="8"/>
        <v>360</v>
      </c>
      <c r="H132" s="314"/>
    </row>
    <row r="133" spans="1:8" ht="14.4" x14ac:dyDescent="0.3">
      <c r="A133" s="298"/>
      <c r="B133" s="323" t="s">
        <v>54</v>
      </c>
      <c r="C133" s="324" t="s">
        <v>53</v>
      </c>
      <c r="D133" s="343">
        <f t="shared" si="9"/>
        <v>150</v>
      </c>
      <c r="E133" s="325">
        <v>10</v>
      </c>
      <c r="F133" s="336"/>
      <c r="G133" s="326">
        <f t="shared" si="8"/>
        <v>1500</v>
      </c>
      <c r="H133" s="336"/>
    </row>
    <row r="134" spans="1:8" ht="14.4" x14ac:dyDescent="0.3">
      <c r="A134" s="298"/>
      <c r="B134" s="323" t="s">
        <v>55</v>
      </c>
      <c r="C134" s="324" t="s">
        <v>56</v>
      </c>
      <c r="D134" s="343">
        <f t="shared" si="9"/>
        <v>15</v>
      </c>
      <c r="E134" s="325">
        <v>50</v>
      </c>
      <c r="F134" s="336"/>
      <c r="G134" s="326">
        <f t="shared" si="8"/>
        <v>750</v>
      </c>
      <c r="H134" s="336"/>
    </row>
    <row r="135" spans="1:8" ht="14.4" x14ac:dyDescent="0.3">
      <c r="A135" s="298"/>
      <c r="B135" s="323" t="s">
        <v>17</v>
      </c>
      <c r="C135" s="324" t="s">
        <v>57</v>
      </c>
      <c r="D135" s="346">
        <f t="shared" si="9"/>
        <v>0.05</v>
      </c>
      <c r="E135" s="314">
        <v>1</v>
      </c>
      <c r="F135" s="337"/>
      <c r="G135" s="327">
        <f>SUM(G129:G134)*D135</f>
        <v>370.5</v>
      </c>
      <c r="H135" s="337"/>
    </row>
    <row r="136" spans="1:8" ht="14.4" x14ac:dyDescent="0.3">
      <c r="A136" s="298"/>
      <c r="B136" s="334" t="s">
        <v>105</v>
      </c>
      <c r="C136" s="314"/>
      <c r="D136" s="324"/>
      <c r="E136" s="314"/>
      <c r="F136" s="337"/>
      <c r="G136" s="335">
        <f>ROUND(SUM(G129:G135),-2)</f>
        <v>7800</v>
      </c>
      <c r="H136" s="337"/>
    </row>
    <row r="137" spans="1:8" ht="14.4" x14ac:dyDescent="0.3">
      <c r="A137" s="298"/>
      <c r="B137" s="334"/>
      <c r="C137" s="314"/>
      <c r="D137" s="324"/>
      <c r="E137" s="314"/>
      <c r="F137" s="337"/>
      <c r="G137" s="335"/>
      <c r="H137" s="337"/>
    </row>
    <row r="138" spans="1:8" ht="15" thickBot="1" x14ac:dyDescent="0.35">
      <c r="A138" s="298"/>
      <c r="B138" s="328" t="s">
        <v>0</v>
      </c>
      <c r="C138" s="338"/>
      <c r="D138" s="347"/>
      <c r="E138" s="338"/>
      <c r="F138" s="338"/>
      <c r="G138" s="330">
        <f>ROUND(SUM(G126,G136),-2)</f>
        <v>9200</v>
      </c>
      <c r="H138" s="337"/>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Budget Explanatory Note_ENG</vt:lpstr>
      <vt:lpstr>TSP Summary Budget</vt:lpstr>
      <vt:lpstr>TSP Detailed Budget</vt:lpstr>
      <vt:lpstr>Unit costs</vt:lpstr>
      <vt:lpstr>TA</vt:lpstr>
      <vt:lpstr>Training</vt:lpstr>
      <vt:lpstr>UC</vt:lpstr>
      <vt:lpstr>'TSP Summary Budget'!Print_Area</vt:lpstr>
    </vt:vector>
  </TitlesOfParts>
  <Company>curatio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k.zoidze@curatio.com</dc:creator>
  <cp:lastModifiedBy>Natalia Gordeziani</cp:lastModifiedBy>
  <cp:lastPrinted>2015-02-09T14:12:38Z</cp:lastPrinted>
  <dcterms:created xsi:type="dcterms:W3CDTF">2015-01-26T09:23:51Z</dcterms:created>
  <dcterms:modified xsi:type="dcterms:W3CDTF">2017-02-01T10:35:07Z</dcterms:modified>
</cp:coreProperties>
</file>